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16" yWindow="65416" windowWidth="24240" windowHeight="13140" activeTab="0"/>
  </bookViews>
  <sheets>
    <sheet name="KBA met investering" sheetId="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<sst xmlns="http://schemas.openxmlformats.org/spreadsheetml/2006/main" count="120" uniqueCount="111">
  <si>
    <t>Werkwijze: Vul de groen gekleurde cellen in met gegevens van uw organisatie</t>
  </si>
  <si>
    <t>Assumpties / vooraf in te vullen:</t>
  </si>
  <si>
    <t>arbeidstijd van 1 FTE per jaar (in uren)</t>
  </si>
  <si>
    <t>bruto jaarloon van 1 FTE (gemiddelde over medewerkers)</t>
  </si>
  <si>
    <t>OP JAARBASIS</t>
  </si>
  <si>
    <t>1. KOSTEN</t>
  </si>
  <si>
    <t>omschrijving / meeteenheid</t>
  </si>
  <si>
    <t>1.1 MEDERWERKERSKOSTEN</t>
  </si>
  <si>
    <t>uren</t>
  </si>
  <si>
    <t>% FTE</t>
  </si>
  <si>
    <t>kost***</t>
  </si>
  <si>
    <t>***kost = aantal uren * kost/uur (wordt automatisch berekend)</t>
  </si>
  <si>
    <t>* coördinatie</t>
  </si>
  <si>
    <t>medewerkersuren besteed aan projectcoördinatie</t>
  </si>
  <si>
    <t>* werking 'beeldbelteam'</t>
  </si>
  <si>
    <t xml:space="preserve">medewerkersuren besteed aan 'beeldbelteam' </t>
  </si>
  <si>
    <t>* opleiding medewerkers</t>
  </si>
  <si>
    <t xml:space="preserve">medewerkersuren besteed aan vorming, training, opleiding </t>
  </si>
  <si>
    <t>* collegiaal consult</t>
  </si>
  <si>
    <t>medewerkersuren besteed aan collegiaal consult i.v.m. onlinehulp</t>
  </si>
  <si>
    <t>* supervisie - intervisie</t>
  </si>
  <si>
    <t>medewerkersuren besteed aan supervisie en/of intervisie beeldbelaanbod</t>
  </si>
  <si>
    <t>* content ontwikkelen</t>
  </si>
  <si>
    <t xml:space="preserve">medewerkersuren besteed aan ontwikkelen inhoud van onlinehulpaanbod </t>
  </si>
  <si>
    <t>* beeldbellen zelf</t>
  </si>
  <si>
    <t>medewerkersuren besteed aan beeldbellen met nieuwe cliënten</t>
  </si>
  <si>
    <t>* beeldbellen extra's (admin, registratie…)</t>
  </si>
  <si>
    <t>medewerkersuren besteed aan extra's rond beeldbellen</t>
  </si>
  <si>
    <t>* helpdesk voor cliënten</t>
  </si>
  <si>
    <t>medewerkersuren besteed aan helpdesk voor beeldbellen voor nieuwe cliënten</t>
  </si>
  <si>
    <t>* opleiding cliënten</t>
  </si>
  <si>
    <t>medewerkersuren besteed aan opleiding beeldbellen voor nieuwe cliënten</t>
  </si>
  <si>
    <t>subtotaal</t>
  </si>
  <si>
    <t>1.2 INVESTERINGEN</t>
  </si>
  <si>
    <t>kost</t>
  </si>
  <si>
    <t>1.2.1 ICT</t>
  </si>
  <si>
    <t xml:space="preserve">* laptops medewerkers </t>
  </si>
  <si>
    <t>* tablets medewerkers</t>
  </si>
  <si>
    <t>* smartphones medewerkers</t>
  </si>
  <si>
    <t>* hardware nieuwe cliënten</t>
  </si>
  <si>
    <t>totale aankooprijs hardware (smartphone, tablet…) gedeeld door levensduur</t>
  </si>
  <si>
    <t>1.2.2 werkplek</t>
  </si>
  <si>
    <t>* aanpassing werkplek (wit scherm, speciale achtergrond, …)</t>
  </si>
  <si>
    <t>* ondersteunend materiaal</t>
  </si>
  <si>
    <t>1.3 WERKINGSKOSTEN</t>
  </si>
  <si>
    <t>1.3.1 ICT</t>
  </si>
  <si>
    <t>* abonnement software beeldbelaanbieder</t>
  </si>
  <si>
    <t xml:space="preserve">jaarlijkse kostprijs beeldbelapplicatie  </t>
  </si>
  <si>
    <t>kostprijs technische helpdesk en ondersteuning beeldbelapplicatie</t>
  </si>
  <si>
    <t>kostprijs hosting website, server- of cloudruimte, …</t>
  </si>
  <si>
    <t>* koppeling onlinehulptools</t>
  </si>
  <si>
    <t>jaarlijkse kostprijs koppeling beeldbellen aan cliëntdossier</t>
  </si>
  <si>
    <t>kostprijs extra internetverbinding</t>
  </si>
  <si>
    <t>* update/beveiliging hardware</t>
  </si>
  <si>
    <t>kostprijs update/beveiliging hardware</t>
  </si>
  <si>
    <t>kostprijs update/beveiliging software</t>
  </si>
  <si>
    <t>* onderhoud/herstelling hardware</t>
  </si>
  <si>
    <t>kostprijs onderhoud/herstelling hardware</t>
  </si>
  <si>
    <t>kostprijs onderhoud software</t>
  </si>
  <si>
    <t>* verzekering hardware</t>
  </si>
  <si>
    <t>kostprijs verzekering hardware</t>
  </si>
  <si>
    <t>kostprijs verzekering software</t>
  </si>
  <si>
    <t>1.3.2 werkplek</t>
  </si>
  <si>
    <t>* thuiswerkfaciliteiten</t>
  </si>
  <si>
    <t>TOTAAL KOSTEN</t>
  </si>
  <si>
    <t>2. OPBRENGSTEN</t>
  </si>
  <si>
    <t>2.1 INKOMSTEN CLIENTEN</t>
  </si>
  <si>
    <t>opbrengst</t>
  </si>
  <si>
    <t>* inkomsten van nazorg cliënten</t>
  </si>
  <si>
    <t>aantal nazorg cliënten * inkomst/vergoeding per cliënt (per jaar)</t>
  </si>
  <si>
    <t>* inkomsten van wachtlijstcliënten</t>
  </si>
  <si>
    <t>aantal wachtlijst cliënten * inkomst/vergoeding per cliënt (per jaar)</t>
  </si>
  <si>
    <t>* inkomsten van nieuwe cliënten</t>
  </si>
  <si>
    <t>aantal nieuwe cliënten * inkomst/vergoeding per cliënt (per jaar)</t>
  </si>
  <si>
    <t>2.2 OVERIGE INKOMSTEN</t>
  </si>
  <si>
    <t>* inkomsten uit verhuur hardware en software aan cliënten</t>
  </si>
  <si>
    <t>jaarlijkse verhuurbijdrage per cliënt * aantal cliënten</t>
  </si>
  <si>
    <t>* inkomsten uit verkoop hardware aan cliënten</t>
  </si>
  <si>
    <t xml:space="preserve">totale verkoopprijs / levensduur hardware </t>
  </si>
  <si>
    <t>* sponsoring voor beeldbellen</t>
  </si>
  <si>
    <t xml:space="preserve">jaarlijks sponsorbedrag voor beeldbelproject </t>
  </si>
  <si>
    <t>* subsidiëring voor beeldbellen</t>
  </si>
  <si>
    <t>jaarlijks subsidiebedrag voor beeldbelproject vanuit overheid</t>
  </si>
  <si>
    <t>TOTAAL OPBRENGSTEN</t>
  </si>
  <si>
    <t>OPBRENGSTEN - KOSTEN (JAARBASIS)</t>
  </si>
  <si>
    <t>Lotte Ovaere</t>
  </si>
  <si>
    <t>Financiële kosten en baten van 
beeldbellen met nieuwe cliënten</t>
  </si>
  <si>
    <t>** = indien niet inbegrepen in abonnement beelbelapplicatie</t>
  </si>
  <si>
    <r>
      <t>* technische helpdesk beeldbelaanbieder</t>
    </r>
    <r>
      <rPr>
        <sz val="9"/>
        <color theme="5"/>
        <rFont val="Calibri"/>
        <family val="2"/>
        <scheme val="minor"/>
      </rPr>
      <t xml:space="preserve"> **</t>
    </r>
  </si>
  <si>
    <r>
      <t xml:space="preserve">* hosting </t>
    </r>
    <r>
      <rPr>
        <sz val="9"/>
        <color theme="5"/>
        <rFont val="Calibri"/>
        <family val="2"/>
        <scheme val="minor"/>
      </rPr>
      <t>**</t>
    </r>
  </si>
  <si>
    <r>
      <t xml:space="preserve">* back-up gegevens </t>
    </r>
    <r>
      <rPr>
        <sz val="9"/>
        <color theme="5"/>
        <rFont val="Calibri"/>
        <family val="2"/>
        <scheme val="minor"/>
      </rPr>
      <t>**</t>
    </r>
  </si>
  <si>
    <r>
      <t xml:space="preserve">* update/beveiliging software </t>
    </r>
    <r>
      <rPr>
        <sz val="9"/>
        <color theme="5"/>
        <rFont val="Calibri"/>
        <family val="2"/>
        <scheme val="minor"/>
      </rPr>
      <t>**</t>
    </r>
  </si>
  <si>
    <r>
      <t xml:space="preserve">* onderhoud software </t>
    </r>
    <r>
      <rPr>
        <sz val="9"/>
        <color theme="5"/>
        <rFont val="Calibri"/>
        <family val="2"/>
        <scheme val="minor"/>
      </rPr>
      <t>**</t>
    </r>
  </si>
  <si>
    <r>
      <t>* verzekering software</t>
    </r>
    <r>
      <rPr>
        <sz val="9"/>
        <color theme="5"/>
        <rFont val="Calibri"/>
        <family val="2"/>
        <scheme val="minor"/>
      </rPr>
      <t xml:space="preserve"> **</t>
    </r>
  </si>
  <si>
    <t>[hier kan je zelf nog een jaarlijkse werkingskost invullen]</t>
  </si>
  <si>
    <t xml:space="preserve">[hier kan je zelf nog een thuiswerkkost invullen] </t>
  </si>
  <si>
    <t>1.3.3. tussenkomst in ICT-kosten van cliënten</t>
  </si>
  <si>
    <t>* tussenkomst in beeldbelkost voor cliënten</t>
  </si>
  <si>
    <t>* tussenkomst in veilige internetverbinding voor cliënten</t>
  </si>
  <si>
    <t>…</t>
  </si>
  <si>
    <r>
      <t>* extra internetverbinding</t>
    </r>
    <r>
      <rPr>
        <sz val="6"/>
        <color theme="1"/>
        <rFont val="Calibri"/>
        <family val="2"/>
        <scheme val="minor"/>
      </rPr>
      <t xml:space="preserve"> (vb. indien extra snelheid nodig voor beeldbellen)</t>
    </r>
  </si>
  <si>
    <t>[hier kan je zelf nog een tussenkomst voor cliënten invullen]</t>
  </si>
  <si>
    <t>totale aankoopprijs laptops gedeeld door 5 (levensduur gemiddeld 5 jr.)</t>
  </si>
  <si>
    <t>totale aankoopprijs tablets gedeeld door 3 (levensduur gemiddeld 3 jr.)</t>
  </si>
  <si>
    <t>totale aankoopprijs smartphones gedeeld door 3 (levensduur gemiddeld 3 jr.)</t>
  </si>
  <si>
    <t>totale aankooprijs materiaal 
aanpassing werkplek aan beeldbellen gedeeld door levensduur materiaal</t>
  </si>
  <si>
    <t>totale kostprijs voor ondersteunend informatief materiaal 
voor beeldbellen gedeeld door levensduur</t>
  </si>
  <si>
    <t>kostprijs (dagelijkse) back-up software en cliëntgegevens 
(indien dit voordien niet gebeurde)</t>
  </si>
  <si>
    <t>kostprijs thuiswerkfaciliteiten medewerkers 
(indien thuiswerk omwille van beeldbellen met nieuwe cliënten)</t>
  </si>
  <si>
    <t>[hier kan je zelf nog een inkomst voor cliënten invullen]</t>
  </si>
  <si>
    <t>[hier kan je zelf nog een andere inkomst invullen]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</si>
</sst>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\ &quot;€&quot;"/>
    <numFmt numFmtId="165" formatCode="0.00_)&quot;uur&quot;"/>
    <numFmt numFmtId="166" formatCode="&quot;€&quot;\ 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24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5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</cellStyleXfs>
  <cellXfs count="93">
    <xf numFmtId="0" fontId="0" fillId="0" borderId="0" xfId="0"/>
    <xf numFmtId="0" fontId="7" fillId="0" borderId="1" xfId="0" applyFont="1" applyBorder="1" applyAlignment="1" applyProtection="1">
      <alignment vertical="center"/>
      <protection locked="0"/>
    </xf>
    <xf numFmtId="166" fontId="12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/>
    </xf>
    <xf numFmtId="0" fontId="19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wrapText="1"/>
      <protection/>
    </xf>
    <xf numFmtId="0" fontId="16" fillId="0" borderId="0" xfId="0" applyFont="1" applyProtection="1"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9" fillId="2" borderId="0" xfId="2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2" fillId="3" borderId="1" xfId="21" applyFont="1" applyBorder="1" applyProtection="1"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9" fillId="4" borderId="1" xfId="0" applyFont="1" applyFill="1" applyBorder="1" applyProtection="1">
      <protection/>
    </xf>
    <xf numFmtId="0" fontId="2" fillId="4" borderId="1" xfId="0" applyFont="1" applyFill="1" applyBorder="1" applyProtection="1">
      <protection/>
    </xf>
    <xf numFmtId="0" fontId="8" fillId="4" borderId="1" xfId="0" applyFont="1" applyFill="1" applyBorder="1" applyAlignment="1" applyProtection="1">
      <alignment horizontal="center" vertical="center"/>
      <protection/>
    </xf>
    <xf numFmtId="0" fontId="9" fillId="4" borderId="5" xfId="0" applyFont="1" applyFill="1" applyBorder="1" applyAlignment="1" applyProtection="1">
      <alignment horizontal="center"/>
      <protection/>
    </xf>
    <xf numFmtId="0" fontId="4" fillId="4" borderId="0" xfId="0" applyFont="1" applyFill="1" applyProtection="1">
      <protection/>
    </xf>
    <xf numFmtId="0" fontId="11" fillId="4" borderId="1" xfId="0" applyFont="1" applyFill="1" applyBorder="1" applyProtection="1">
      <protection/>
    </xf>
    <xf numFmtId="0" fontId="8" fillId="4" borderId="5" xfId="0" applyFont="1" applyFill="1" applyBorder="1" applyProtection="1">
      <protection/>
    </xf>
    <xf numFmtId="0" fontId="8" fillId="4" borderId="5" xfId="0" applyFont="1" applyFill="1" applyBorder="1" applyAlignment="1" applyProtection="1">
      <alignment horizontal="center" vertical="center"/>
      <protection/>
    </xf>
    <xf numFmtId="42" fontId="9" fillId="4" borderId="1" xfId="0" applyNumberFormat="1" applyFont="1" applyFill="1" applyBorder="1" applyAlignment="1" applyProtection="1">
      <alignment horizontal="center"/>
      <protection/>
    </xf>
    <xf numFmtId="0" fontId="0" fillId="4" borderId="0" xfId="0" applyFont="1" applyFill="1" applyProtection="1">
      <protection/>
    </xf>
    <xf numFmtId="0" fontId="2" fillId="0" borderId="1" xfId="0" applyFont="1" applyBorder="1" applyProtection="1">
      <protection/>
    </xf>
    <xf numFmtId="10" fontId="6" fillId="0" borderId="1" xfId="0" applyNumberFormat="1" applyFont="1" applyBorder="1" applyAlignment="1" applyProtection="1">
      <alignment horizontal="right" vertical="center"/>
      <protection/>
    </xf>
    <xf numFmtId="166" fontId="10" fillId="0" borderId="1" xfId="0" applyNumberFormat="1" applyFont="1" applyBorder="1" applyAlignment="1" applyProtection="1">
      <alignment horizontal="right"/>
      <protection/>
    </xf>
    <xf numFmtId="0" fontId="11" fillId="5" borderId="1" xfId="0" applyFont="1" applyFill="1" applyBorder="1" applyProtection="1">
      <protection/>
    </xf>
    <xf numFmtId="0" fontId="2" fillId="5" borderId="1" xfId="0" applyFont="1" applyFill="1" applyBorder="1" applyProtection="1">
      <protection/>
    </xf>
    <xf numFmtId="0" fontId="6" fillId="5" borderId="1" xfId="0" applyFont="1" applyFill="1" applyBorder="1" applyProtection="1">
      <protection/>
    </xf>
    <xf numFmtId="9" fontId="6" fillId="5" borderId="1" xfId="0" applyNumberFormat="1" applyFont="1" applyFill="1" applyBorder="1" applyAlignment="1" applyProtection="1">
      <alignment horizontal="center" vertical="center"/>
      <protection/>
    </xf>
    <xf numFmtId="166" fontId="10" fillId="5" borderId="1" xfId="0" applyNumberFormat="1" applyFont="1" applyFill="1" applyBorder="1" applyAlignment="1" applyProtection="1">
      <alignment horizontal="center"/>
      <protection/>
    </xf>
    <xf numFmtId="0" fontId="0" fillId="5" borderId="0" xfId="0" applyFont="1" applyFill="1" applyProtection="1">
      <protection/>
    </xf>
    <xf numFmtId="0" fontId="6" fillId="4" borderId="1" xfId="0" applyFont="1" applyFill="1" applyBorder="1" applyProtection="1">
      <protection/>
    </xf>
    <xf numFmtId="0" fontId="6" fillId="4" borderId="1" xfId="0" applyFont="1" applyFill="1" applyBorder="1" applyAlignment="1" applyProtection="1">
      <alignment horizontal="center" vertical="center"/>
      <protection/>
    </xf>
    <xf numFmtId="0" fontId="9" fillId="4" borderId="1" xfId="0" applyFont="1" applyFill="1" applyBorder="1" applyAlignment="1" applyProtection="1">
      <alignment horizontal="center"/>
      <protection/>
    </xf>
    <xf numFmtId="0" fontId="11" fillId="0" borderId="1" xfId="0" applyFont="1" applyBorder="1" applyProtection="1">
      <protection/>
    </xf>
    <xf numFmtId="0" fontId="6" fillId="1" borderId="1" xfId="0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/>
      <protection/>
    </xf>
    <xf numFmtId="166" fontId="12" fillId="0" borderId="1" xfId="0" applyNumberFormat="1" applyFont="1" applyBorder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wrapText="1"/>
      <protection/>
    </xf>
    <xf numFmtId="0" fontId="6" fillId="0" borderId="1" xfId="0" applyFont="1" applyBorder="1" applyProtection="1">
      <protection/>
    </xf>
    <xf numFmtId="42" fontId="6" fillId="0" borderId="1" xfId="0" applyNumberFormat="1" applyFont="1" applyBorder="1" applyAlignment="1" applyProtection="1">
      <alignment horizontal="center" vertical="center"/>
      <protection/>
    </xf>
    <xf numFmtId="42" fontId="6" fillId="5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Protection="1">
      <protection/>
    </xf>
    <xf numFmtId="0" fontId="2" fillId="0" borderId="0" xfId="0" applyFont="1" applyFill="1" applyBorder="1" applyProtection="1">
      <protection/>
    </xf>
    <xf numFmtId="0" fontId="6" fillId="0" borderId="0" xfId="0" applyFont="1" applyFill="1" applyBorder="1" applyProtection="1">
      <protection/>
    </xf>
    <xf numFmtId="42" fontId="6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/>
      <protection/>
    </xf>
    <xf numFmtId="0" fontId="17" fillId="0" borderId="1" xfId="0" applyFont="1" applyBorder="1" applyProtection="1">
      <protection/>
    </xf>
    <xf numFmtId="0" fontId="11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166" fontId="12" fillId="0" borderId="1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6" fontId="10" fillId="4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Protection="1">
      <protection/>
    </xf>
    <xf numFmtId="0" fontId="6" fillId="0" borderId="0" xfId="0" applyFont="1" applyFill="1" applyProtection="1">
      <protection/>
    </xf>
    <xf numFmtId="0" fontId="6" fillId="0" borderId="0" xfId="0" applyFont="1" applyFill="1" applyAlignment="1" applyProtection="1">
      <alignment horizontal="center" vertical="center"/>
      <protection/>
    </xf>
    <xf numFmtId="42" fontId="1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Protection="1"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8" fillId="4" borderId="2" xfId="0" applyFont="1" applyFill="1" applyBorder="1" applyProtection="1"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1" fillId="6" borderId="1" xfId="0" applyFont="1" applyFill="1" applyBorder="1" applyProtection="1">
      <protection/>
    </xf>
    <xf numFmtId="0" fontId="2" fillId="6" borderId="1" xfId="0" applyFont="1" applyFill="1" applyBorder="1" applyProtection="1">
      <protection/>
    </xf>
    <xf numFmtId="0" fontId="6" fillId="6" borderId="1" xfId="0" applyFont="1" applyFill="1" applyBorder="1" applyProtection="1">
      <protection/>
    </xf>
    <xf numFmtId="0" fontId="6" fillId="6" borderId="1" xfId="0" applyFont="1" applyFill="1" applyBorder="1" applyAlignment="1" applyProtection="1">
      <alignment horizontal="center" vertical="center"/>
      <protection/>
    </xf>
    <xf numFmtId="0" fontId="10" fillId="6" borderId="1" xfId="0" applyFont="1" applyFill="1" applyBorder="1" applyAlignment="1" applyProtection="1">
      <alignment horizontal="center"/>
      <protection/>
    </xf>
    <xf numFmtId="0" fontId="0" fillId="6" borderId="0" xfId="0" applyFont="1" applyFill="1" applyProtection="1">
      <protection/>
    </xf>
    <xf numFmtId="0" fontId="2" fillId="0" borderId="1" xfId="0" applyFont="1" applyFill="1" applyBorder="1" applyProtection="1">
      <protection/>
    </xf>
    <xf numFmtId="164" fontId="10" fillId="5" borderId="1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4" fontId="12" fillId="0" borderId="1" xfId="0" applyNumberFormat="1" applyFont="1" applyBorder="1" applyAlignment="1" applyProtection="1">
      <alignment horizontal="right"/>
      <protection/>
    </xf>
    <xf numFmtId="164" fontId="10" fillId="4" borderId="1" xfId="0" applyNumberFormat="1" applyFont="1" applyFill="1" applyBorder="1" applyAlignment="1" applyProtection="1">
      <alignment horizontal="center"/>
      <protection/>
    </xf>
    <xf numFmtId="0" fontId="7" fillId="3" borderId="6" xfId="21" applyFont="1" applyBorder="1" applyProtection="1">
      <protection locked="0"/>
    </xf>
    <xf numFmtId="44" fontId="7" fillId="3" borderId="6" xfId="21" applyNumberFormat="1" applyFont="1" applyBorder="1" applyProtection="1">
      <protection locked="0"/>
    </xf>
    <xf numFmtId="165" fontId="7" fillId="0" borderId="1" xfId="0" applyNumberFormat="1" applyFont="1" applyBorder="1" applyAlignment="1" applyProtection="1">
      <alignment horizontal="right"/>
      <protection locked="0"/>
    </xf>
    <xf numFmtId="165" fontId="6" fillId="0" borderId="1" xfId="0" applyNumberFormat="1" applyFont="1" applyBorder="1" applyProtection="1"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42" fontId="20" fillId="0" borderId="1" xfId="0" applyNumberFormat="1" applyFont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horizontal="righ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20% - Accen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1</xdr:row>
      <xdr:rowOff>19050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3600" cy="666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2362200</xdr:colOff>
      <xdr:row>84</xdr:row>
      <xdr:rowOff>114300</xdr:rowOff>
    </xdr:from>
    <xdr:to>
      <xdr:col>3</xdr:col>
      <xdr:colOff>57150</xdr:colOff>
      <xdr:row>92</xdr:row>
      <xdr:rowOff>19050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2"/>
        <a:srcRect l="20974" t="41296" r="18583" b="27236"/>
        <a:stretch>
          <a:fillRect/>
        </a:stretch>
      </xdr:blipFill>
      <xdr:spPr>
        <a:xfrm>
          <a:off x="2362200" y="17021175"/>
          <a:ext cx="5124450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3"/>
  <sheetViews>
    <sheetView tabSelected="1" zoomScale="120" zoomScaleNormal="120" workbookViewId="0" topLeftCell="A1">
      <selection activeCell="B83" sqref="B83"/>
    </sheetView>
  </sheetViews>
  <sheetFormatPr defaultColWidth="9.140625" defaultRowHeight="15"/>
  <cols>
    <col min="1" max="1" width="45.140625" style="3" customWidth="1"/>
    <col min="2" max="2" width="56.00390625" style="3" customWidth="1"/>
    <col min="3" max="3" width="10.28125" style="3" customWidth="1"/>
    <col min="4" max="4" width="8.57421875" style="6" customWidth="1"/>
    <col min="5" max="5" width="10.57421875" style="7" customWidth="1"/>
    <col min="6" max="41" width="9.140625" style="8" customWidth="1"/>
    <col min="42" max="16384" width="9.140625" style="3" customWidth="1"/>
  </cols>
  <sheetData>
    <row r="1" spans="2:3" ht="51" customHeight="1">
      <c r="B1" s="4" t="s">
        <v>86</v>
      </c>
      <c r="C1" s="5"/>
    </row>
    <row r="2" spans="2:3" ht="12" customHeight="1">
      <c r="B2" s="9"/>
      <c r="C2" s="5"/>
    </row>
    <row r="3" spans="1:3" ht="15.75" customHeight="1">
      <c r="A3" s="10" t="s">
        <v>85</v>
      </c>
      <c r="B3" s="9"/>
      <c r="C3" s="5"/>
    </row>
    <row r="4" spans="2:3" ht="9" customHeight="1">
      <c r="B4" s="11"/>
      <c r="C4" s="5"/>
    </row>
    <row r="5" spans="1:5" ht="19.5" customHeight="1">
      <c r="A5" s="12" t="s">
        <v>0</v>
      </c>
      <c r="B5" s="13"/>
      <c r="C5" s="13"/>
      <c r="D5" s="13"/>
      <c r="E5" s="13"/>
    </row>
    <row r="6" spans="2:3" ht="15.75" customHeight="1">
      <c r="B6" s="11"/>
      <c r="C6" s="5"/>
    </row>
    <row r="7" spans="1:5" ht="15" thickBot="1">
      <c r="A7" s="14" t="s">
        <v>1</v>
      </c>
      <c r="B7" s="15"/>
      <c r="C7" s="15"/>
      <c r="D7" s="16"/>
      <c r="E7" s="17"/>
    </row>
    <row r="8" spans="1:5" ht="15" thickBot="1">
      <c r="A8" s="18" t="s">
        <v>2</v>
      </c>
      <c r="B8" s="86">
        <v>1600</v>
      </c>
      <c r="C8" s="15"/>
      <c r="D8" s="16"/>
      <c r="E8" s="17"/>
    </row>
    <row r="9" spans="1:5" ht="15" thickBot="1">
      <c r="A9" s="18" t="s">
        <v>3</v>
      </c>
      <c r="B9" s="87">
        <v>70000</v>
      </c>
      <c r="C9" s="15"/>
      <c r="D9" s="16"/>
      <c r="E9" s="17"/>
    </row>
    <row r="10" spans="1:5" ht="15">
      <c r="A10" s="15"/>
      <c r="B10" s="15"/>
      <c r="C10" s="19" t="s">
        <v>4</v>
      </c>
      <c r="D10" s="20"/>
      <c r="E10" s="21"/>
    </row>
    <row r="11" spans="1:41" s="26" customFormat="1" ht="18.75">
      <c r="A11" s="22" t="s">
        <v>5</v>
      </c>
      <c r="B11" s="22" t="s">
        <v>6</v>
      </c>
      <c r="C11" s="23"/>
      <c r="D11" s="24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s="31" customFormat="1" ht="15">
      <c r="A12" s="27" t="s">
        <v>7</v>
      </c>
      <c r="B12" s="23"/>
      <c r="C12" s="28" t="s">
        <v>8</v>
      </c>
      <c r="D12" s="29" t="s">
        <v>9</v>
      </c>
      <c r="E12" s="30" t="s">
        <v>10</v>
      </c>
      <c r="F12" s="8" t="s">
        <v>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5" ht="15">
      <c r="A13" s="32" t="s">
        <v>12</v>
      </c>
      <c r="B13" s="32" t="s">
        <v>13</v>
      </c>
      <c r="C13" s="88">
        <v>12</v>
      </c>
      <c r="D13" s="33">
        <f>C13/$B$8</f>
        <v>0.0075</v>
      </c>
      <c r="E13" s="34">
        <f>D13*B9</f>
        <v>525</v>
      </c>
    </row>
    <row r="14" spans="1:5" ht="15">
      <c r="A14" s="32" t="s">
        <v>14</v>
      </c>
      <c r="B14" s="32" t="s">
        <v>15</v>
      </c>
      <c r="C14" s="88">
        <v>16</v>
      </c>
      <c r="D14" s="33">
        <f aca="true" t="shared" si="0" ref="D14:D22">C14/$B$8</f>
        <v>0.01</v>
      </c>
      <c r="E14" s="34">
        <f>D14*B9</f>
        <v>700</v>
      </c>
    </row>
    <row r="15" spans="1:5" ht="15">
      <c r="A15" s="32" t="s">
        <v>16</v>
      </c>
      <c r="B15" s="32" t="s">
        <v>17</v>
      </c>
      <c r="C15" s="88">
        <v>320</v>
      </c>
      <c r="D15" s="33">
        <f t="shared" si="0"/>
        <v>0.2</v>
      </c>
      <c r="E15" s="34">
        <f>D15*B9</f>
        <v>14000</v>
      </c>
    </row>
    <row r="16" spans="1:5" ht="15">
      <c r="A16" s="32" t="s">
        <v>18</v>
      </c>
      <c r="B16" s="32" t="s">
        <v>19</v>
      </c>
      <c r="C16" s="88">
        <v>160</v>
      </c>
      <c r="D16" s="33">
        <f t="shared" si="0"/>
        <v>0.1</v>
      </c>
      <c r="E16" s="34">
        <f>D16*B9</f>
        <v>7000</v>
      </c>
    </row>
    <row r="17" spans="1:5" ht="15">
      <c r="A17" s="32" t="s">
        <v>20</v>
      </c>
      <c r="B17" s="32" t="s">
        <v>21</v>
      </c>
      <c r="C17" s="88">
        <v>8</v>
      </c>
      <c r="D17" s="33">
        <f t="shared" si="0"/>
        <v>0.005</v>
      </c>
      <c r="E17" s="34">
        <f>D17*B9</f>
        <v>350</v>
      </c>
    </row>
    <row r="18" spans="1:5" ht="15">
      <c r="A18" s="32" t="s">
        <v>22</v>
      </c>
      <c r="B18" s="32" t="s">
        <v>23</v>
      </c>
      <c r="C18" s="88">
        <v>4</v>
      </c>
      <c r="D18" s="33">
        <f t="shared" si="0"/>
        <v>0.0025</v>
      </c>
      <c r="E18" s="34">
        <f>D18*B9</f>
        <v>175</v>
      </c>
    </row>
    <row r="19" spans="1:5" ht="15">
      <c r="A19" s="32" t="s">
        <v>24</v>
      </c>
      <c r="B19" s="32" t="s">
        <v>25</v>
      </c>
      <c r="C19" s="89"/>
      <c r="D19" s="33">
        <f t="shared" si="0"/>
        <v>0</v>
      </c>
      <c r="E19" s="34">
        <f>D19*B10</f>
        <v>0</v>
      </c>
    </row>
    <row r="20" spans="1:5" ht="15">
      <c r="A20" s="32" t="s">
        <v>26</v>
      </c>
      <c r="B20" s="32" t="s">
        <v>27</v>
      </c>
      <c r="C20" s="88">
        <v>50</v>
      </c>
      <c r="D20" s="33">
        <f t="shared" si="0"/>
        <v>0.03125</v>
      </c>
      <c r="E20" s="34">
        <f>D20*B9</f>
        <v>2187.5</v>
      </c>
    </row>
    <row r="21" spans="1:5" ht="15">
      <c r="A21" s="32" t="s">
        <v>28</v>
      </c>
      <c r="B21" s="32" t="s">
        <v>29</v>
      </c>
      <c r="C21" s="88">
        <v>40</v>
      </c>
      <c r="D21" s="33">
        <f t="shared" si="0"/>
        <v>0.025</v>
      </c>
      <c r="E21" s="34">
        <f>D21*B9</f>
        <v>1750</v>
      </c>
    </row>
    <row r="22" spans="1:5" ht="15">
      <c r="A22" s="32" t="s">
        <v>30</v>
      </c>
      <c r="B22" s="32" t="s">
        <v>31</v>
      </c>
      <c r="C22" s="88">
        <v>40</v>
      </c>
      <c r="D22" s="33">
        <f t="shared" si="0"/>
        <v>0.025</v>
      </c>
      <c r="E22" s="34">
        <f>D22*B9</f>
        <v>1750</v>
      </c>
    </row>
    <row r="23" spans="1:41" s="40" customFormat="1" ht="15">
      <c r="A23" s="35" t="s">
        <v>32</v>
      </c>
      <c r="B23" s="36"/>
      <c r="C23" s="37"/>
      <c r="D23" s="38"/>
      <c r="E23" s="39">
        <f>SUM(E13:E22)</f>
        <v>28437.5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31" customFormat="1" ht="15">
      <c r="A24" s="27" t="s">
        <v>33</v>
      </c>
      <c r="B24" s="23"/>
      <c r="C24" s="41"/>
      <c r="D24" s="42"/>
      <c r="E24" s="43" t="s">
        <v>34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5" ht="15">
      <c r="A25" s="44" t="s">
        <v>35</v>
      </c>
      <c r="B25" s="32"/>
      <c r="C25" s="45"/>
      <c r="D25" s="45"/>
      <c r="E25" s="46"/>
    </row>
    <row r="26" spans="1:5" ht="15">
      <c r="A26" s="32" t="s">
        <v>36</v>
      </c>
      <c r="B26" s="32" t="s">
        <v>102</v>
      </c>
      <c r="C26" s="45"/>
      <c r="D26" s="45"/>
      <c r="E26" s="90">
        <f>(7*(2000/5))</f>
        <v>2800</v>
      </c>
    </row>
    <row r="27" spans="1:5" ht="15">
      <c r="A27" s="32" t="s">
        <v>37</v>
      </c>
      <c r="B27" s="32" t="s">
        <v>103</v>
      </c>
      <c r="C27" s="45"/>
      <c r="D27" s="45"/>
      <c r="E27" s="90">
        <v>0</v>
      </c>
    </row>
    <row r="28" spans="1:5" ht="15">
      <c r="A28" s="32" t="s">
        <v>38</v>
      </c>
      <c r="B28" s="32" t="s">
        <v>104</v>
      </c>
      <c r="C28" s="45"/>
      <c r="D28" s="45"/>
      <c r="E28" s="90">
        <v>0</v>
      </c>
    </row>
    <row r="29" spans="1:5" ht="15">
      <c r="A29" s="32" t="s">
        <v>39</v>
      </c>
      <c r="B29" s="32" t="s">
        <v>40</v>
      </c>
      <c r="C29" s="45"/>
      <c r="D29" s="45"/>
      <c r="E29" s="90">
        <v>0</v>
      </c>
    </row>
    <row r="30" spans="1:5" ht="15">
      <c r="A30" s="32"/>
      <c r="B30" s="32"/>
      <c r="C30" s="48"/>
      <c r="D30" s="48"/>
      <c r="E30" s="47"/>
    </row>
    <row r="31" spans="1:5" ht="15">
      <c r="A31" s="44" t="s">
        <v>41</v>
      </c>
      <c r="B31" s="32"/>
      <c r="C31" s="48"/>
      <c r="D31" s="48"/>
      <c r="E31" s="47"/>
    </row>
    <row r="32" spans="1:5" ht="27" customHeight="1">
      <c r="A32" s="49" t="s">
        <v>42</v>
      </c>
      <c r="B32" s="50" t="s">
        <v>105</v>
      </c>
      <c r="C32" s="45"/>
      <c r="D32" s="45"/>
      <c r="E32" s="90">
        <f aca="true" t="shared" si="1" ref="E32:E33">D32/3</f>
        <v>0</v>
      </c>
    </row>
    <row r="33" spans="1:5" ht="24.75">
      <c r="A33" s="49" t="s">
        <v>43</v>
      </c>
      <c r="B33" s="50" t="s">
        <v>106</v>
      </c>
      <c r="C33" s="45"/>
      <c r="D33" s="45"/>
      <c r="E33" s="90">
        <f t="shared" si="1"/>
        <v>0</v>
      </c>
    </row>
    <row r="34" spans="1:5" ht="9" customHeight="1">
      <c r="A34" s="32"/>
      <c r="B34" s="32"/>
      <c r="C34" s="51"/>
      <c r="D34" s="52"/>
      <c r="E34" s="34"/>
    </row>
    <row r="35" spans="1:41" s="40" customFormat="1" ht="15">
      <c r="A35" s="35" t="s">
        <v>32</v>
      </c>
      <c r="B35" s="36"/>
      <c r="C35" s="37"/>
      <c r="D35" s="53"/>
      <c r="E35" s="39">
        <f>SUM(E26:E33)</f>
        <v>2800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s="40" customFormat="1" ht="8.25" customHeight="1">
      <c r="A36" s="54"/>
      <c r="B36" s="55"/>
      <c r="C36" s="56"/>
      <c r="D36" s="57"/>
      <c r="E36" s="5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s="31" customFormat="1" ht="15">
      <c r="A37" s="27" t="s">
        <v>44</v>
      </c>
      <c r="B37" s="23"/>
      <c r="C37" s="41"/>
      <c r="D37" s="42"/>
      <c r="E37" s="43" t="s">
        <v>34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5" ht="15">
      <c r="A38" s="44" t="s">
        <v>45</v>
      </c>
      <c r="B38" s="32"/>
      <c r="C38" s="51"/>
      <c r="D38" s="59"/>
      <c r="E38" s="60"/>
    </row>
    <row r="39" spans="1:5" ht="15">
      <c r="A39" s="51" t="s">
        <v>46</v>
      </c>
      <c r="B39" s="32" t="s">
        <v>47</v>
      </c>
      <c r="C39" s="45"/>
      <c r="D39" s="45"/>
      <c r="E39" s="90">
        <v>1500</v>
      </c>
    </row>
    <row r="40" spans="1:5" ht="15">
      <c r="A40" s="32" t="s">
        <v>88</v>
      </c>
      <c r="B40" s="32" t="s">
        <v>48</v>
      </c>
      <c r="C40" s="45"/>
      <c r="D40" s="45"/>
      <c r="E40" s="90">
        <v>0</v>
      </c>
    </row>
    <row r="41" spans="1:5" ht="15">
      <c r="A41" s="32" t="s">
        <v>89</v>
      </c>
      <c r="B41" s="32" t="s">
        <v>49</v>
      </c>
      <c r="C41" s="45"/>
      <c r="D41" s="45"/>
      <c r="E41" s="90">
        <v>0</v>
      </c>
    </row>
    <row r="42" spans="1:5" ht="24.75">
      <c r="A42" s="49" t="s">
        <v>90</v>
      </c>
      <c r="B42" s="50" t="s">
        <v>107</v>
      </c>
      <c r="C42" s="45"/>
      <c r="D42" s="45"/>
      <c r="E42" s="90">
        <v>0</v>
      </c>
    </row>
    <row r="43" spans="1:5" ht="15">
      <c r="A43" s="32" t="s">
        <v>50</v>
      </c>
      <c r="B43" s="32" t="s">
        <v>51</v>
      </c>
      <c r="C43" s="45"/>
      <c r="D43" s="45"/>
      <c r="E43" s="90">
        <v>250</v>
      </c>
    </row>
    <row r="44" spans="1:5" ht="15">
      <c r="A44" s="32" t="s">
        <v>100</v>
      </c>
      <c r="B44" s="32" t="s">
        <v>52</v>
      </c>
      <c r="C44" s="45"/>
      <c r="D44" s="45"/>
      <c r="E44" s="90">
        <v>180</v>
      </c>
    </row>
    <row r="45" spans="1:5" ht="15">
      <c r="A45" s="32" t="s">
        <v>53</v>
      </c>
      <c r="B45" s="32" t="s">
        <v>54</v>
      </c>
      <c r="C45" s="45"/>
      <c r="D45" s="45"/>
      <c r="E45" s="90">
        <v>200</v>
      </c>
    </row>
    <row r="46" spans="1:5" ht="15">
      <c r="A46" s="32" t="s">
        <v>91</v>
      </c>
      <c r="B46" s="32" t="s">
        <v>55</v>
      </c>
      <c r="C46" s="45"/>
      <c r="D46" s="45"/>
      <c r="E46" s="90"/>
    </row>
    <row r="47" spans="1:5" ht="15">
      <c r="A47" s="32" t="s">
        <v>56</v>
      </c>
      <c r="B47" s="32" t="s">
        <v>57</v>
      </c>
      <c r="C47" s="45"/>
      <c r="D47" s="45"/>
      <c r="E47" s="90">
        <v>200</v>
      </c>
    </row>
    <row r="48" spans="1:5" ht="15">
      <c r="A48" s="32" t="s">
        <v>92</v>
      </c>
      <c r="B48" s="32" t="s">
        <v>58</v>
      </c>
      <c r="C48" s="45"/>
      <c r="D48" s="45"/>
      <c r="E48" s="90">
        <v>0</v>
      </c>
    </row>
    <row r="49" spans="1:5" ht="15">
      <c r="A49" s="32" t="s">
        <v>59</v>
      </c>
      <c r="B49" s="32" t="s">
        <v>60</v>
      </c>
      <c r="C49" s="45"/>
      <c r="D49" s="45"/>
      <c r="E49" s="90">
        <v>0</v>
      </c>
    </row>
    <row r="50" spans="1:5" ht="15">
      <c r="A50" s="32" t="s">
        <v>93</v>
      </c>
      <c r="B50" s="32" t="s">
        <v>61</v>
      </c>
      <c r="C50" s="45"/>
      <c r="D50" s="45"/>
      <c r="E50" s="90">
        <v>0</v>
      </c>
    </row>
    <row r="51" spans="1:5" ht="15">
      <c r="A51" s="1" t="s">
        <v>94</v>
      </c>
      <c r="B51" s="32"/>
      <c r="C51" s="45"/>
      <c r="D51" s="45"/>
      <c r="E51" s="90">
        <v>0</v>
      </c>
    </row>
    <row r="52" spans="1:5" ht="15">
      <c r="A52" s="61" t="s">
        <v>87</v>
      </c>
      <c r="B52" s="32"/>
      <c r="C52" s="45"/>
      <c r="D52" s="45"/>
      <c r="E52" s="47"/>
    </row>
    <row r="53" spans="1:5" ht="15">
      <c r="A53" s="44" t="s">
        <v>62</v>
      </c>
      <c r="B53" s="32"/>
      <c r="C53" s="48"/>
      <c r="D53" s="48"/>
      <c r="E53" s="47"/>
    </row>
    <row r="54" spans="1:5" ht="24.75">
      <c r="A54" s="49" t="s">
        <v>63</v>
      </c>
      <c r="B54" s="50" t="s">
        <v>108</v>
      </c>
      <c r="C54" s="45"/>
      <c r="D54" s="45"/>
      <c r="E54" s="90">
        <v>0</v>
      </c>
    </row>
    <row r="55" spans="1:5" ht="15">
      <c r="A55" s="1" t="s">
        <v>95</v>
      </c>
      <c r="B55" s="32"/>
      <c r="C55" s="45"/>
      <c r="D55" s="45"/>
      <c r="E55" s="90">
        <v>0</v>
      </c>
    </row>
    <row r="56" spans="1:5" ht="15">
      <c r="A56" s="62" t="s">
        <v>96</v>
      </c>
      <c r="B56" s="63"/>
      <c r="C56" s="48"/>
      <c r="D56" s="48"/>
      <c r="E56" s="64"/>
    </row>
    <row r="57" spans="1:5" ht="15">
      <c r="A57" s="49" t="s">
        <v>97</v>
      </c>
      <c r="B57" s="63"/>
      <c r="C57" s="45"/>
      <c r="D57" s="45"/>
      <c r="E57" s="2">
        <v>0</v>
      </c>
    </row>
    <row r="58" spans="1:5" ht="15">
      <c r="A58" s="49" t="s">
        <v>98</v>
      </c>
      <c r="B58" s="63"/>
      <c r="C58" s="45"/>
      <c r="D58" s="45"/>
      <c r="E58" s="2">
        <v>0</v>
      </c>
    </row>
    <row r="59" spans="1:5" ht="15">
      <c r="A59" s="1" t="s">
        <v>101</v>
      </c>
      <c r="B59" s="65" t="s">
        <v>99</v>
      </c>
      <c r="C59" s="45"/>
      <c r="D59" s="45"/>
      <c r="E59" s="2">
        <v>0</v>
      </c>
    </row>
    <row r="60" spans="1:41" s="40" customFormat="1" ht="15">
      <c r="A60" s="35" t="s">
        <v>32</v>
      </c>
      <c r="B60" s="36"/>
      <c r="C60" s="37"/>
      <c r="D60" s="53"/>
      <c r="E60" s="39">
        <f>SUM(E39:E54)</f>
        <v>2330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s="26" customFormat="1" ht="18.75">
      <c r="A61" s="22" t="s">
        <v>64</v>
      </c>
      <c r="B61" s="23"/>
      <c r="C61" s="41"/>
      <c r="D61" s="42"/>
      <c r="E61" s="66">
        <f>SUM(E60,E35,E23)</f>
        <v>33567.5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s="71" customFormat="1" ht="15">
      <c r="A62" s="67"/>
      <c r="B62" s="67"/>
      <c r="C62" s="68"/>
      <c r="D62" s="69"/>
      <c r="E62" s="70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5" ht="15">
      <c r="A63" s="15"/>
      <c r="B63" s="15"/>
      <c r="C63" s="72" t="s">
        <v>4</v>
      </c>
      <c r="D63" s="72"/>
      <c r="E63" s="72"/>
    </row>
    <row r="64" spans="1:41" s="26" customFormat="1" ht="18.75">
      <c r="A64" s="22" t="s">
        <v>65</v>
      </c>
      <c r="B64" s="73" t="s">
        <v>6</v>
      </c>
      <c r="C64" s="41"/>
      <c r="D64" s="42"/>
      <c r="E64" s="74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s="31" customFormat="1" ht="15">
      <c r="A65" s="27" t="s">
        <v>66</v>
      </c>
      <c r="B65" s="23"/>
      <c r="C65" s="28"/>
      <c r="D65" s="29"/>
      <c r="E65" s="25" t="s">
        <v>67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s="80" customFormat="1" ht="8.25" customHeight="1">
      <c r="A66" s="75"/>
      <c r="B66" s="76"/>
      <c r="C66" s="77"/>
      <c r="D66" s="78"/>
      <c r="E66" s="7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5" ht="15">
      <c r="A67" s="81" t="s">
        <v>68</v>
      </c>
      <c r="B67" s="32" t="s">
        <v>69</v>
      </c>
      <c r="C67" s="45"/>
      <c r="D67" s="45"/>
      <c r="E67" s="91">
        <f>20*8000</f>
        <v>160000</v>
      </c>
    </row>
    <row r="68" spans="1:5" ht="15">
      <c r="A68" s="81" t="s">
        <v>70</v>
      </c>
      <c r="B68" s="32" t="s">
        <v>71</v>
      </c>
      <c r="C68" s="45"/>
      <c r="D68" s="45"/>
      <c r="E68" s="91">
        <f>10*0</f>
        <v>0</v>
      </c>
    </row>
    <row r="69" spans="1:5" ht="15">
      <c r="A69" s="81" t="s">
        <v>72</v>
      </c>
      <c r="B69" s="32" t="s">
        <v>73</v>
      </c>
      <c r="C69" s="45"/>
      <c r="D69" s="45"/>
      <c r="E69" s="91">
        <f>7*8000</f>
        <v>56000</v>
      </c>
    </row>
    <row r="70" spans="1:5" ht="15">
      <c r="A70" s="1" t="s">
        <v>109</v>
      </c>
      <c r="B70" s="65" t="s">
        <v>99</v>
      </c>
      <c r="C70" s="45"/>
      <c r="D70" s="45"/>
      <c r="E70" s="91">
        <v>0</v>
      </c>
    </row>
    <row r="71" spans="1:41" s="40" customFormat="1" ht="15">
      <c r="A71" s="35" t="s">
        <v>32</v>
      </c>
      <c r="B71" s="36"/>
      <c r="C71" s="37"/>
      <c r="D71" s="53"/>
      <c r="E71" s="82">
        <f>SUM(E67:E69)</f>
        <v>216000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s="40" customFormat="1" ht="15">
      <c r="A72" s="54"/>
      <c r="B72" s="55"/>
      <c r="C72" s="56"/>
      <c r="D72" s="57"/>
      <c r="E72" s="8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s="31" customFormat="1" ht="15">
      <c r="A73" s="27" t="s">
        <v>74</v>
      </c>
      <c r="B73" s="23"/>
      <c r="C73" s="41"/>
      <c r="D73" s="42"/>
      <c r="E73" s="43" t="s">
        <v>67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5" ht="9" customHeight="1">
      <c r="A74" s="81"/>
      <c r="C74" s="45"/>
      <c r="D74" s="45"/>
      <c r="E74" s="84"/>
    </row>
    <row r="75" spans="1:5" ht="15">
      <c r="A75" s="81" t="s">
        <v>75</v>
      </c>
      <c r="B75" s="32" t="s">
        <v>76</v>
      </c>
      <c r="C75" s="45"/>
      <c r="D75" s="45"/>
      <c r="E75" s="92">
        <v>0</v>
      </c>
    </row>
    <row r="76" spans="1:5" ht="15">
      <c r="A76" s="81" t="s">
        <v>77</v>
      </c>
      <c r="B76" s="32" t="s">
        <v>78</v>
      </c>
      <c r="C76" s="45"/>
      <c r="D76" s="45"/>
      <c r="E76" s="92">
        <v>0</v>
      </c>
    </row>
    <row r="77" spans="1:5" ht="15">
      <c r="A77" s="81" t="s">
        <v>79</v>
      </c>
      <c r="B77" s="32" t="s">
        <v>80</v>
      </c>
      <c r="C77" s="45"/>
      <c r="D77" s="45"/>
      <c r="E77" s="92">
        <v>1000</v>
      </c>
    </row>
    <row r="78" spans="1:5" ht="15">
      <c r="A78" s="81" t="s">
        <v>81</v>
      </c>
      <c r="B78" s="32" t="s">
        <v>82</v>
      </c>
      <c r="C78" s="45"/>
      <c r="D78" s="45"/>
      <c r="E78" s="92">
        <v>25000</v>
      </c>
    </row>
    <row r="79" spans="1:5" ht="15">
      <c r="A79" s="1" t="s">
        <v>110</v>
      </c>
      <c r="B79" s="32"/>
      <c r="C79" s="45"/>
      <c r="D79" s="45"/>
      <c r="E79" s="92"/>
    </row>
    <row r="80" spans="1:41" s="40" customFormat="1" ht="15">
      <c r="A80" s="35" t="s">
        <v>32</v>
      </c>
      <c r="B80" s="36"/>
      <c r="C80" s="37"/>
      <c r="D80" s="53"/>
      <c r="E80" s="82">
        <f>SUM(E74:E78)</f>
        <v>26000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s="26" customFormat="1" ht="18.75">
      <c r="A81" s="22" t="s">
        <v>83</v>
      </c>
      <c r="B81" s="23"/>
      <c r="C81" s="41"/>
      <c r="D81" s="42"/>
      <c r="E81" s="85">
        <f>SUM(E71,E80)</f>
        <v>242000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s="26" customFormat="1" ht="18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s="26" customFormat="1" ht="18.75">
      <c r="A83" s="22" t="s">
        <v>84</v>
      </c>
      <c r="B83" s="23"/>
      <c r="C83" s="41"/>
      <c r="D83" s="42"/>
      <c r="E83" s="85">
        <f>E81-E61</f>
        <v>208432.5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6" ht="15.75"/>
    <row r="87" ht="15.75"/>
    <row r="88" ht="15.75"/>
    <row r="89" ht="15.75"/>
    <row r="90" ht="15.75"/>
    <row r="91" ht="15.75"/>
    <row r="92" ht="15.75"/>
  </sheetData>
  <sheetProtection algorithmName="SHA-512" hashValue="FuJ6sEzC+j/I9pr3zQmdE0FxrdKUvrIQxmcTe1tkCuH2r1GBVbD2w3ae14MpkN++oGnNu6oyOfqJ9/Bmi8ItlA==" saltValue="5PolXyRi8PBwCAjbsYvvJA==" spinCount="100000" sheet="1" objects="1" scenarios="1"/>
  <mergeCells count="3">
    <mergeCell ref="C10:E10"/>
    <mergeCell ref="C63:E63"/>
    <mergeCell ref="A5:E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cp:lastPrinted>2019-06-16T08:34:35Z</cp:lastPrinted>
  <dcterms:created xsi:type="dcterms:W3CDTF">2017-03-05T12:51:02Z</dcterms:created>
  <dcterms:modified xsi:type="dcterms:W3CDTF">2019-06-16T08:47:33Z</dcterms:modified>
  <cp:category/>
  <cp:version/>
  <cp:contentType/>
  <cp:contentStatus/>
</cp:coreProperties>
</file>