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629"/>
  <workbookPr/>
  <bookViews>
    <workbookView xWindow="65416" yWindow="65416" windowWidth="24240" windowHeight="13140" activeTab="0"/>
  </bookViews>
  <sheets>
    <sheet name="KBA met investering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<sst xmlns="http://schemas.openxmlformats.org/spreadsheetml/2006/main" count="139" uniqueCount="121">
  <si>
    <t>omschrijving / meeteenheid</t>
  </si>
  <si>
    <t>* coördinatie</t>
  </si>
  <si>
    <t>medewerkersuren besteed aan projectcoördinatie</t>
  </si>
  <si>
    <t>% FTE</t>
  </si>
  <si>
    <t>* content ontwikkelen</t>
  </si>
  <si>
    <t>* collegiaal consult</t>
  </si>
  <si>
    <t>* helpdesk voor cliënten</t>
  </si>
  <si>
    <t>* opleiding cliënten</t>
  </si>
  <si>
    <t>* supervisie - intervisie</t>
  </si>
  <si>
    <t>* koppeling onlinehulptools</t>
  </si>
  <si>
    <t>* thuiswerkfaciliteiten</t>
  </si>
  <si>
    <t>kostprijs hosting website, server- of cloudruimte, …</t>
  </si>
  <si>
    <t>* ondersteunend materiaal</t>
  </si>
  <si>
    <t>totaal kosten</t>
  </si>
  <si>
    <t>* besparing op verplaatsingstijd</t>
  </si>
  <si>
    <t>totaal opbrengsten</t>
  </si>
  <si>
    <t>* werking 'beeldbelteam'</t>
  </si>
  <si>
    <t>1.kosten</t>
  </si>
  <si>
    <t>1.1 medewerkerskosten</t>
  </si>
  <si>
    <t>1.3.1 ICT</t>
  </si>
  <si>
    <t>1.2 investeringen</t>
  </si>
  <si>
    <t>1.2.1 ICT</t>
  </si>
  <si>
    <t>1.2.2 werkplek</t>
  </si>
  <si>
    <t>1.3 jaarlijkse werkingskosten</t>
  </si>
  <si>
    <t>2. opbrengsten</t>
  </si>
  <si>
    <t>2.1 besparingen</t>
  </si>
  <si>
    <t>2.1.1 besparing medewerkerskosten</t>
  </si>
  <si>
    <t>2.1.2 besparing op werkingskosten</t>
  </si>
  <si>
    <t>2.2 extra inkomsten</t>
  </si>
  <si>
    <t>* opleiding medewerkers</t>
  </si>
  <si>
    <t>uren</t>
  </si>
  <si>
    <t>Assumpties / vooraf in te vullen:</t>
  </si>
  <si>
    <t>subtotaal</t>
  </si>
  <si>
    <t>* besparing verplaatsingskosten wagen</t>
  </si>
  <si>
    <t>* besparing verplaatsingskosten openbaar vervoer</t>
  </si>
  <si>
    <t>arbeidstijd van 1 FTE per jaar (in uren)</t>
  </si>
  <si>
    <t>jaarlijkse kostprijs koppeling beeldbellen aan cliëntdossier</t>
  </si>
  <si>
    <t>Werkwijze: Vul de groen gekleurde cellen in met gegevens van uw organisatie</t>
  </si>
  <si>
    <t>* tablets medewerkers</t>
  </si>
  <si>
    <t>* laptops medewerkers</t>
  </si>
  <si>
    <t>* smartphones medewerkers</t>
  </si>
  <si>
    <t>OP JAARBASIS</t>
  </si>
  <si>
    <t>* hardware cliënten</t>
  </si>
  <si>
    <t>OPBRENGSTEN - KOSTEN (JAARBASIS)</t>
  </si>
  <si>
    <t>uren bespaard op verplaatsingstijd</t>
  </si>
  <si>
    <t>* vergoeding voor extra cliënten</t>
  </si>
  <si>
    <t>* inkomsten uit verhuur/verkoop hardware aan cliënten</t>
  </si>
  <si>
    <t>* inkomsten uit verhuur/verkoop software aan cliënten</t>
  </si>
  <si>
    <t>opbrengst</t>
  </si>
  <si>
    <t>* subsidiëring voor beeldbellen</t>
  </si>
  <si>
    <t>* sponsoring voor beeldbellen</t>
  </si>
  <si>
    <t>totale aankooprijs hardware (smartphone, tablet…) gedeeld door levensduur</t>
  </si>
  <si>
    <t>kost***</t>
  </si>
  <si>
    <t>***kost = aantal uren * kost/uur (wordt automatisch berekend)</t>
  </si>
  <si>
    <t xml:space="preserve">medewerkersuren besteed aan 'beeldbelteam' </t>
  </si>
  <si>
    <t xml:space="preserve">medewerkersuren besteed aan vorming, training, opleiding </t>
  </si>
  <si>
    <t>medewerkersuren besteed aan supervisie en/of intervisie beeldbelaanbod</t>
  </si>
  <si>
    <t xml:space="preserve">medewerkersuren besteed aan ontwikkelen inhoud van onlinehulpaanbod </t>
  </si>
  <si>
    <t>medewerkersuren besteed aan helpdesk voor beeldbellen voor cliënten</t>
  </si>
  <si>
    <t>medewerkersuren besteed aan opleiding beeldbellen voor cliënten</t>
  </si>
  <si>
    <t>kost</t>
  </si>
  <si>
    <t>medewerkersuren besteed aan extra's rond beeldbellen</t>
  </si>
  <si>
    <t xml:space="preserve">jaarlijkse kostprijs beeldbelapplicatie  </t>
  </si>
  <si>
    <t>kostprijs extra internetverbinding</t>
  </si>
  <si>
    <t>kostprijs technische helpdesk en ondersteuning beeldbelapplicatie</t>
  </si>
  <si>
    <t>* verzekering hardware</t>
  </si>
  <si>
    <t>kostprijs update/beveiliging software</t>
  </si>
  <si>
    <t>kostprijs update/beveiliging hardware</t>
  </si>
  <si>
    <t>* update/beveiliging hardware</t>
  </si>
  <si>
    <t>kostprijs verzekering software</t>
  </si>
  <si>
    <t>kostprijs verzekering hardware</t>
  </si>
  <si>
    <t>* abonnement software beeldbelaanbieder</t>
  </si>
  <si>
    <t>* aanpassing werkplek (wit scherm, speciale achtergrond, …)</t>
  </si>
  <si>
    <t>kostprijs onderhoud software</t>
  </si>
  <si>
    <t>* onderhoud/herstelling hardware</t>
  </si>
  <si>
    <t>kostprijs onderhoud/herstelling hardware</t>
  </si>
  <si>
    <t>uren bespaard ten opzichte van F2F door inzet beeldbellen</t>
  </si>
  <si>
    <t>uren minder no-shows ten opzichte van F2F gesprekken</t>
  </si>
  <si>
    <t>aantal km * gemiddelde kostprijs gebruik wagen/km (= 35 eurocent)</t>
  </si>
  <si>
    <t>aantal ritten* gemiddelde prijs per rit (trein/bus/tram/metro)</t>
  </si>
  <si>
    <t>jaarlijks subsidiebedrag voor beeldbelproject vanuit overheid</t>
  </si>
  <si>
    <t xml:space="preserve">jaarlijks sponsorbedrag voor beeldbelproject </t>
  </si>
  <si>
    <t>bruto jaarloon van 1 FTE (gemiddelde over medewerkers)</t>
  </si>
  <si>
    <t>Financiële kosten en baten 
van beeldbellen</t>
  </si>
  <si>
    <t>** = indien niet inbegrepen in abonnement beelbelapplicatie</t>
  </si>
  <si>
    <r>
      <t xml:space="preserve">* technische helpdesk beeldbelaanbieder </t>
    </r>
    <r>
      <rPr>
        <sz val="9"/>
        <color rgb="FFFFC000"/>
        <rFont val="Calibri"/>
        <family val="2"/>
        <scheme val="minor"/>
      </rPr>
      <t>**</t>
    </r>
  </si>
  <si>
    <r>
      <t xml:space="preserve">* hosting </t>
    </r>
    <r>
      <rPr>
        <sz val="9"/>
        <color rgb="FFFFC000"/>
        <rFont val="Calibri"/>
        <family val="2"/>
        <scheme val="minor"/>
      </rPr>
      <t>**</t>
    </r>
  </si>
  <si>
    <r>
      <t xml:space="preserve">* back-up gegevens </t>
    </r>
    <r>
      <rPr>
        <sz val="9"/>
        <color rgb="FFFFC000"/>
        <rFont val="Calibri"/>
        <family val="2"/>
        <scheme val="minor"/>
      </rPr>
      <t>**</t>
    </r>
  </si>
  <si>
    <r>
      <t xml:space="preserve">*update/beveiliging software </t>
    </r>
    <r>
      <rPr>
        <sz val="9"/>
        <color rgb="FFFFC000"/>
        <rFont val="Calibri"/>
        <family val="2"/>
        <scheme val="minor"/>
      </rPr>
      <t>**</t>
    </r>
  </si>
  <si>
    <r>
      <t xml:space="preserve">* onderhoud software </t>
    </r>
    <r>
      <rPr>
        <sz val="9"/>
        <color rgb="FFFFC000"/>
        <rFont val="Calibri"/>
        <family val="2"/>
        <scheme val="minor"/>
      </rPr>
      <t>**</t>
    </r>
  </si>
  <si>
    <r>
      <t xml:space="preserve">* verzekering software </t>
    </r>
    <r>
      <rPr>
        <sz val="9"/>
        <color rgb="FFFFC000"/>
        <rFont val="Calibri"/>
        <family val="2"/>
        <scheme val="minor"/>
      </rPr>
      <t>**</t>
    </r>
  </si>
  <si>
    <t>* besparing op no-shows 
(= momenten waarop cliënten niet opdagen voor afspraak)</t>
  </si>
  <si>
    <t>totale aankooprijs extra materiaal 
aanpassing werkplek aan beeldbellen gedeeld door levensduur</t>
  </si>
  <si>
    <t>totale kostprijs voor ondersteunend informatief materiaal 
voor beeldbellen gedeeld door levensduur</t>
  </si>
  <si>
    <t>kostprijs (dagelijkse) back-up software en cliëntgegevens
 (indien dit voordien niet gebeurde)</t>
  </si>
  <si>
    <t>kostprijs thuiswerkfaciliteiten medewerkers 
(indien thuiswerk omwille van beeldbellen)</t>
  </si>
  <si>
    <r>
      <t xml:space="preserve">* extra internetverbinding </t>
    </r>
    <r>
      <rPr>
        <sz val="7"/>
        <color theme="1"/>
        <rFont val="Calibri"/>
        <family val="2"/>
        <scheme val="minor"/>
      </rPr>
      <t>(vb. extra snelheid nodig voor beeldbellen)</t>
    </r>
  </si>
  <si>
    <r>
      <t>* beeldbellen</t>
    </r>
    <r>
      <rPr>
        <sz val="8"/>
        <color theme="1"/>
        <rFont val="Calibri"/>
        <family val="2"/>
        <scheme val="minor"/>
      </rPr>
      <t xml:space="preserve"> 
(</t>
    </r>
    <r>
      <rPr>
        <b/>
        <u val="single"/>
        <sz val="7"/>
        <color theme="1"/>
        <rFont val="Calibri"/>
        <family val="2"/>
        <scheme val="minor"/>
      </rPr>
      <t>extra tijd</t>
    </r>
    <r>
      <rPr>
        <b/>
        <sz val="7"/>
        <color theme="1"/>
        <rFont val="Calibri"/>
        <family val="2"/>
        <scheme val="minor"/>
      </rPr>
      <t xml:space="preserve"> t.o.v. normaal consult</t>
    </r>
    <r>
      <rPr>
        <sz val="7"/>
        <color theme="1"/>
        <rFont val="Calibri"/>
        <family val="2"/>
        <scheme val="minor"/>
      </rPr>
      <t>, vb. door extra admin, registratie…)</t>
    </r>
  </si>
  <si>
    <r>
      <t xml:space="preserve">aantal extra cliënten </t>
    </r>
    <r>
      <rPr>
        <sz val="7"/>
        <rFont val="Calibri"/>
        <family val="2"/>
        <scheme val="minor"/>
      </rPr>
      <t>(door vrijgekomen tijd)</t>
    </r>
    <r>
      <rPr>
        <sz val="9"/>
        <rFont val="Calibri"/>
        <family val="2"/>
        <scheme val="minor"/>
      </rPr>
      <t xml:space="preserve"> * inkomst per extra cliënt (per jaar)</t>
    </r>
  </si>
  <si>
    <t>totale aankoopprijs laptops gedeeld door 5 (levensduur gemiddeld 5 jr.)</t>
  </si>
  <si>
    <t>totale aankoopprijs tablets gedeeld door 3 (levensduur gemiddeld 3 jr.)</t>
  </si>
  <si>
    <t>totale aankoopprijs smartphones gedeeld door 3 (levensduur gemiddeld 3 jr.)</t>
  </si>
  <si>
    <t>[hier kan je zelf nog een medewerkerskost invullen]</t>
  </si>
  <si>
    <t>[hier kan je zelf nog een investeringskost invullen]</t>
  </si>
  <si>
    <t>[hier kan je zelf nog een werkplekkost invullen]</t>
  </si>
  <si>
    <t>…</t>
  </si>
  <si>
    <t>[hier kan je zelf nog een jaarlijkse werkingskost invullen]</t>
  </si>
  <si>
    <t>1.3.2 thuiswerk</t>
  </si>
  <si>
    <t>* tijdsbesparing duur beeldbelgesprek t.o.v.
 Face to Face-gesprek (vb. kortere small talk, geen drankje…)</t>
  </si>
  <si>
    <t>[hier kan je zelf nog een besparing medewerkerskost invullen]</t>
  </si>
  <si>
    <t>[hier kan je zelf nog een besparing werkingskost invullen]</t>
  </si>
  <si>
    <t>[hier kan je zelf nog een extra inkomst invullen]</t>
  </si>
  <si>
    <r>
      <t xml:space="preserve">* bijkomende hardware medewerkers </t>
    </r>
    <r>
      <rPr>
        <sz val="8"/>
        <color theme="1"/>
        <rFont val="Calibri"/>
        <family val="2"/>
        <scheme val="minor"/>
      </rPr>
      <t>(microfoons, headsets, …)</t>
    </r>
  </si>
  <si>
    <t>medewerkersuren besteed aan beeldbellen met andere hulpverleners</t>
  </si>
  <si>
    <t>1.3.3. tussenkomst in ICT-kosten van cliënten</t>
  </si>
  <si>
    <t>* tussenkomst in beeldbelkost voor cliënten</t>
  </si>
  <si>
    <t>* tussenkomst in veilige internetverbinding voor cliënten</t>
  </si>
  <si>
    <t xml:space="preserve">[hier kan je zelf nog een thuiswerkkost invullen] </t>
  </si>
  <si>
    <t>Lotte Ovaere</t>
  </si>
  <si>
    <t>als je wil beeldbellen met bestaande cliënten</t>
  </si>
  <si>
    <t>[hier kan je zelf nog een tussenkomst voor cliënten invullen]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</si>
</sst>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&quot;€&quot;\ #,##0.00;&quot;€&quot;\ \-#,##0.00"/>
    <numFmt numFmtId="165" formatCode="#,##0\ &quot;€&quot;"/>
    <numFmt numFmtId="166" formatCode="0.00_)&quot;uur&quot;"/>
    <numFmt numFmtId="167" formatCode="&quot;€&quot;\ #,##0.00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rgb="FF00B05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8"/>
      <color rgb="FFFFC000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C000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"/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rgb="FFFFC000"/>
      <name val="Calibri"/>
      <family val="2"/>
      <scheme val="minor"/>
    </font>
    <font>
      <b/>
      <sz val="6"/>
      <color rgb="FFC00000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</cellStyleXfs>
  <cellXfs count="115">
    <xf numFmtId="0" fontId="0" fillId="0" borderId="0" xfId="0"/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1" borderId="1" xfId="0" applyFont="1" applyFill="1" applyBorder="1" applyAlignment="1" applyProtection="1">
      <alignment horizontal="center" vertical="center"/>
      <protection locked="0"/>
    </xf>
    <xf numFmtId="42" fontId="7" fillId="5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7" fillId="6" borderId="1" xfId="0" applyFont="1" applyFill="1" applyBorder="1" applyAlignment="1" applyProtection="1">
      <alignment horizontal="center" vertical="center"/>
      <protection/>
    </xf>
    <xf numFmtId="0" fontId="9" fillId="4" borderId="2" xfId="0" applyFont="1" applyFill="1" applyBorder="1" applyAlignment="1" applyProtection="1">
      <alignment horizontal="center" vertical="center"/>
      <protection/>
    </xf>
    <xf numFmtId="10" fontId="7" fillId="0" borderId="1" xfId="0" applyNumberFormat="1" applyFont="1" applyBorder="1" applyAlignment="1" applyProtection="1">
      <alignment horizontal="right" vertical="center"/>
      <protection/>
    </xf>
    <xf numFmtId="10" fontId="7" fillId="0" borderId="1" xfId="0" applyNumberFormat="1" applyFont="1" applyBorder="1" applyAlignment="1" applyProtection="1">
      <alignment horizontal="center" vertical="center"/>
      <protection/>
    </xf>
    <xf numFmtId="9" fontId="7" fillId="5" borderId="1" xfId="0" applyNumberFormat="1" applyFont="1" applyFill="1" applyBorder="1" applyAlignment="1" applyProtection="1">
      <alignment horizontal="center" vertical="center"/>
      <protection/>
    </xf>
    <xf numFmtId="0" fontId="7" fillId="4" borderId="1" xfId="0" applyFont="1" applyFill="1" applyBorder="1" applyAlignment="1" applyProtection="1">
      <alignment horizontal="center" vertical="center"/>
      <protection/>
    </xf>
    <xf numFmtId="0" fontId="7" fillId="7" borderId="1" xfId="0" applyFont="1" applyFill="1" applyBorder="1" applyAlignment="1" applyProtection="1">
      <alignment horizontal="center" vertical="center"/>
      <protection/>
    </xf>
    <xf numFmtId="42" fontId="7" fillId="5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2" borderId="0" xfId="2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3" borderId="1" xfId="21" applyFont="1" applyBorder="1" applyAlignment="1" applyProtection="1">
      <alignment vertical="center"/>
      <protection/>
    </xf>
    <xf numFmtId="0" fontId="8" fillId="3" borderId="3" xfId="21" applyFont="1" applyBorder="1" applyAlignment="1" applyProtection="1">
      <alignment vertical="center"/>
      <protection locked="0"/>
    </xf>
    <xf numFmtId="0" fontId="17" fillId="6" borderId="1" xfId="0" applyFont="1" applyFill="1" applyBorder="1" applyAlignment="1" applyProtection="1">
      <alignment vertical="center"/>
      <protection/>
    </xf>
    <xf numFmtId="0" fontId="17" fillId="6" borderId="2" xfId="0" applyFont="1" applyFill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0" fontId="12" fillId="4" borderId="1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vertical="center"/>
      <protection/>
    </xf>
    <xf numFmtId="0" fontId="9" fillId="4" borderId="2" xfId="0" applyFont="1" applyFill="1" applyBorder="1" applyAlignment="1" applyProtection="1">
      <alignment vertical="center"/>
      <protection/>
    </xf>
    <xf numFmtId="42" fontId="10" fillId="4" borderId="1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vertical="center"/>
      <protection/>
    </xf>
    <xf numFmtId="166" fontId="8" fillId="0" borderId="1" xfId="0" applyNumberFormat="1" applyFont="1" applyBorder="1" applyAlignment="1" applyProtection="1">
      <alignment horizontal="right" vertical="center"/>
      <protection locked="0"/>
    </xf>
    <xf numFmtId="167" fontId="11" fillId="0" borderId="1" xfId="0" applyNumberFormat="1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0" fontId="12" fillId="5" borderId="1" xfId="0" applyFont="1" applyFill="1" applyBorder="1" applyAlignment="1" applyProtection="1">
      <alignment vertical="center"/>
      <protection/>
    </xf>
    <xf numFmtId="0" fontId="2" fillId="5" borderId="1" xfId="0" applyFont="1" applyFill="1" applyBorder="1" applyAlignment="1" applyProtection="1">
      <alignment vertical="center"/>
      <protection/>
    </xf>
    <xf numFmtId="0" fontId="7" fillId="5" borderId="1" xfId="0" applyFont="1" applyFill="1" applyBorder="1" applyAlignment="1" applyProtection="1">
      <alignment vertical="center"/>
      <protection locked="0"/>
    </xf>
    <xf numFmtId="167" fontId="11" fillId="5" borderId="1" xfId="0" applyNumberFormat="1" applyFont="1" applyFill="1" applyBorder="1" applyAlignment="1" applyProtection="1">
      <alignment horizontal="right" vertical="center"/>
      <protection/>
    </xf>
    <xf numFmtId="0" fontId="0" fillId="5" borderId="0" xfId="0" applyFill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horizontal="center" vertical="center"/>
      <protection locked="0"/>
    </xf>
    <xf numFmtId="167" fontId="13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vertical="center" wrapText="1"/>
      <protection/>
    </xf>
    <xf numFmtId="0" fontId="7" fillId="0" borderId="1" xfId="0" applyFont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vertical="center"/>
      <protection/>
    </xf>
    <xf numFmtId="167" fontId="11" fillId="4" borderId="1" xfId="0" applyNumberFormat="1" applyFont="1" applyFill="1" applyBorder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2" fontId="11" fillId="0" borderId="0" xfId="0" applyNumberFormat="1" applyFont="1" applyAlignment="1" applyProtection="1">
      <alignment horizontal="center" vertical="center"/>
      <protection locked="0"/>
    </xf>
    <xf numFmtId="0" fontId="17" fillId="6" borderId="4" xfId="0" applyFont="1" applyFill="1" applyBorder="1" applyAlignment="1" applyProtection="1">
      <alignment vertical="center"/>
      <protection/>
    </xf>
    <xf numFmtId="0" fontId="17" fillId="6" borderId="1" xfId="0" applyFont="1" applyFill="1" applyBorder="1" applyAlignment="1" applyProtection="1">
      <alignment vertical="center"/>
      <protection locked="0"/>
    </xf>
    <xf numFmtId="0" fontId="9" fillId="4" borderId="2" xfId="0" applyFont="1" applyFill="1" applyBorder="1" applyAlignment="1" applyProtection="1">
      <alignment vertical="center"/>
      <protection locked="0"/>
    </xf>
    <xf numFmtId="0" fontId="10" fillId="4" borderId="2" xfId="0" applyFont="1" applyFill="1" applyBorder="1" applyAlignment="1" applyProtection="1">
      <alignment horizontal="center" vertical="center"/>
      <protection/>
    </xf>
    <xf numFmtId="0" fontId="12" fillId="7" borderId="1" xfId="0" applyFont="1" applyFill="1" applyBorder="1" applyAlignment="1" applyProtection="1">
      <alignment vertical="center"/>
      <protection/>
    </xf>
    <xf numFmtId="0" fontId="2" fillId="7" borderId="1" xfId="0" applyFont="1" applyFill="1" applyBorder="1" applyAlignment="1" applyProtection="1">
      <alignment vertical="center"/>
      <protection/>
    </xf>
    <xf numFmtId="0" fontId="7" fillId="7" borderId="1" xfId="0" applyFont="1" applyFill="1" applyBorder="1" applyAlignment="1" applyProtection="1">
      <alignment vertical="center"/>
      <protection locked="0"/>
    </xf>
    <xf numFmtId="0" fontId="11" fillId="7" borderId="1" xfId="0" applyFont="1" applyFill="1" applyBorder="1" applyAlignment="1" applyProtection="1">
      <alignment horizontal="center" vertical="center"/>
      <protection/>
    </xf>
    <xf numFmtId="0" fontId="0" fillId="7" borderId="0" xfId="0" applyFill="1" applyAlignment="1" applyProtection="1">
      <alignment vertical="center"/>
      <protection locked="0"/>
    </xf>
    <xf numFmtId="166" fontId="8" fillId="0" borderId="1" xfId="0" applyNumberFormat="1" applyFont="1" applyBorder="1" applyAlignment="1" applyProtection="1">
      <alignment vertical="center"/>
      <protection locked="0"/>
    </xf>
    <xf numFmtId="42" fontId="11" fillId="0" borderId="1" xfId="0" applyNumberFormat="1" applyFont="1" applyBorder="1" applyAlignment="1" applyProtection="1">
      <alignment horizontal="center" vertical="center"/>
      <protection/>
    </xf>
    <xf numFmtId="0" fontId="7" fillId="5" borderId="1" xfId="0" applyFont="1" applyFill="1" applyBorder="1" applyAlignment="1" applyProtection="1">
      <alignment vertical="center"/>
      <protection/>
    </xf>
    <xf numFmtId="165" fontId="11" fillId="5" borderId="1" xfId="0" applyNumberFormat="1" applyFont="1" applyFill="1" applyBorder="1" applyAlignment="1" applyProtection="1">
      <alignment horizontal="right" vertical="center"/>
      <protection/>
    </xf>
    <xf numFmtId="0" fontId="7" fillId="7" borderId="1" xfId="0" applyFont="1" applyFill="1" applyBorder="1" applyAlignment="1" applyProtection="1">
      <alignment vertical="center"/>
      <protection/>
    </xf>
    <xf numFmtId="0" fontId="11" fillId="7" borderId="1" xfId="0" applyFont="1" applyFill="1" applyBorder="1" applyAlignment="1" applyProtection="1">
      <alignment horizontal="right" vertical="center"/>
      <protection locked="0"/>
    </xf>
    <xf numFmtId="164" fontId="13" fillId="0" borderId="1" xfId="0" applyNumberFormat="1" applyFont="1" applyBorder="1" applyAlignment="1" applyProtection="1">
      <alignment horizontal="right" vertical="center"/>
      <protection locked="0"/>
    </xf>
    <xf numFmtId="0" fontId="7" fillId="4" borderId="1" xfId="0" applyFont="1" applyFill="1" applyBorder="1" applyAlignment="1" applyProtection="1">
      <alignment vertical="center"/>
      <protection/>
    </xf>
    <xf numFmtId="165" fontId="13" fillId="0" borderId="1" xfId="0" applyNumberFormat="1" applyFont="1" applyBorder="1" applyAlignment="1" applyProtection="1">
      <alignment horizontal="right" vertical="center"/>
      <protection locked="0"/>
    </xf>
    <xf numFmtId="165" fontId="11" fillId="4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2" fillId="6" borderId="1" xfId="0" applyFont="1" applyFill="1" applyBorder="1" applyAlignment="1" applyProtection="1">
      <alignment vertical="center"/>
      <protection/>
    </xf>
    <xf numFmtId="0" fontId="7" fillId="6" borderId="1" xfId="0" applyFont="1" applyFill="1" applyBorder="1" applyAlignment="1" applyProtection="1">
      <alignment vertical="center"/>
      <protection locked="0"/>
    </xf>
    <xf numFmtId="165" fontId="11" fillId="6" borderId="1" xfId="0" applyNumberFormat="1" applyFont="1" applyFill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9" fontId="7" fillId="0" borderId="1" xfId="0" applyNumberFormat="1" applyFont="1" applyFill="1" applyBorder="1" applyAlignment="1" applyProtection="1">
      <alignment horizontal="center" vertical="center"/>
      <protection/>
    </xf>
    <xf numFmtId="167" fontId="11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 locked="0"/>
    </xf>
    <xf numFmtId="42" fontId="7" fillId="0" borderId="1" xfId="0" applyNumberFormat="1" applyFont="1" applyFill="1" applyBorder="1" applyAlignment="1" applyProtection="1">
      <alignment horizontal="center" vertical="center"/>
      <protection locked="0"/>
    </xf>
    <xf numFmtId="0" fontId="24" fillId="4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42" fontId="7" fillId="0" borderId="1" xfId="0" applyNumberFormat="1" applyFont="1" applyFill="1" applyBorder="1" applyAlignment="1" applyProtection="1">
      <alignment horizontal="center" vertical="center"/>
      <protection/>
    </xf>
    <xf numFmtId="165" fontId="11" fillId="0" borderId="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2" fillId="0" borderId="6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 wrapText="1"/>
      <protection/>
    </xf>
    <xf numFmtId="44" fontId="8" fillId="3" borderId="3" xfId="21" applyNumberFormat="1" applyFont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locked="0"/>
    </xf>
    <xf numFmtId="42" fontId="7" fillId="0" borderId="0" xfId="0" applyNumberFormat="1" applyFont="1" applyFill="1" applyBorder="1" applyAlignment="1" applyProtection="1">
      <alignment horizontal="center" vertical="center"/>
      <protection locked="0"/>
    </xf>
    <xf numFmtId="167" fontId="11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" xfId="20"/>
    <cellStyle name="20% - Accent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1952625</xdr:colOff>
      <xdr:row>0</xdr:row>
      <xdr:rowOff>609600</xdr:rowOff>
    </xdr:to>
    <xdr:pic>
      <xdr:nvPicPr>
        <xdr:cNvPr id="4" name="Afbeelding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52625" cy="609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1743075</xdr:colOff>
      <xdr:row>97</xdr:row>
      <xdr:rowOff>9525</xdr:rowOff>
    </xdr:from>
    <xdr:to>
      <xdr:col>2</xdr:col>
      <xdr:colOff>438150</xdr:colOff>
      <xdr:row>104</xdr:row>
      <xdr:rowOff>114300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rcRect l="20974" t="41296" r="18583" b="27236"/>
        <a:stretch>
          <a:fillRect/>
        </a:stretch>
      </xdr:blipFill>
      <xdr:spPr>
        <a:xfrm>
          <a:off x="1743075" y="19745325"/>
          <a:ext cx="5114925" cy="1495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1"/>
  <sheetViews>
    <sheetView tabSelected="1" zoomScale="120" zoomScaleNormal="120" workbookViewId="0" topLeftCell="A1">
      <selection activeCell="D5" sqref="D5"/>
    </sheetView>
  </sheetViews>
  <sheetFormatPr defaultColWidth="9.140625" defaultRowHeight="15"/>
  <cols>
    <col min="1" max="1" width="42.8515625" style="20" customWidth="1"/>
    <col min="2" max="2" width="53.421875" style="23" customWidth="1"/>
    <col min="3" max="3" width="10.28125" style="23" customWidth="1"/>
    <col min="4" max="4" width="8.421875" style="2" customWidth="1"/>
    <col min="5" max="5" width="10.421875" style="22" customWidth="1"/>
    <col min="6" max="16384" width="9.140625" style="23" customWidth="1"/>
  </cols>
  <sheetData>
    <row r="1" spans="2:3" ht="48.75" customHeight="1">
      <c r="B1" s="21" t="s">
        <v>83</v>
      </c>
      <c r="C1" s="1"/>
    </row>
    <row r="2" spans="2:3" ht="7.5" customHeight="1">
      <c r="B2" s="21"/>
      <c r="C2" s="1"/>
    </row>
    <row r="3" spans="1:3" ht="11.25" customHeight="1">
      <c r="A3" s="106" t="s">
        <v>118</v>
      </c>
      <c r="B3" s="107" t="s">
        <v>119</v>
      </c>
      <c r="C3" s="1"/>
    </row>
    <row r="4" spans="1:5" s="101" customFormat="1" ht="8.25" customHeight="1">
      <c r="A4" s="96"/>
      <c r="B4" s="97"/>
      <c r="C4" s="98"/>
      <c r="D4" s="99"/>
      <c r="E4" s="100"/>
    </row>
    <row r="5" spans="1:3" ht="15.75" customHeight="1">
      <c r="A5" s="10" t="s">
        <v>37</v>
      </c>
      <c r="B5" s="11"/>
      <c r="C5" s="1"/>
    </row>
    <row r="6" spans="2:3" ht="7.5" customHeight="1">
      <c r="B6" s="11"/>
      <c r="C6" s="1"/>
    </row>
    <row r="7" spans="1:5" ht="15" thickBot="1">
      <c r="A7" s="24" t="s">
        <v>31</v>
      </c>
      <c r="B7" s="25"/>
      <c r="C7" s="26"/>
      <c r="D7" s="3"/>
      <c r="E7" s="27"/>
    </row>
    <row r="8" spans="1:5" ht="15" thickBot="1">
      <c r="A8" s="28" t="s">
        <v>35</v>
      </c>
      <c r="B8" s="29">
        <v>1600</v>
      </c>
      <c r="C8" s="26"/>
      <c r="D8" s="3"/>
      <c r="E8" s="27"/>
    </row>
    <row r="9" spans="1:5" ht="15" thickBot="1">
      <c r="A9" s="28" t="s">
        <v>82</v>
      </c>
      <c r="B9" s="108">
        <v>70000</v>
      </c>
      <c r="C9" s="26"/>
      <c r="D9" s="3"/>
      <c r="E9" s="27"/>
    </row>
    <row r="10" spans="1:5" ht="15">
      <c r="A10" s="25"/>
      <c r="B10" s="25"/>
      <c r="C10" s="102" t="s">
        <v>41</v>
      </c>
      <c r="D10" s="103"/>
      <c r="E10" s="104"/>
    </row>
    <row r="11" spans="1:41" s="33" customFormat="1" ht="18.75">
      <c r="A11" s="30" t="s">
        <v>17</v>
      </c>
      <c r="B11" s="30" t="s">
        <v>0</v>
      </c>
      <c r="C11" s="30"/>
      <c r="D11" s="12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</row>
    <row r="12" spans="1:41" s="38" customFormat="1" ht="15">
      <c r="A12" s="34" t="s">
        <v>18</v>
      </c>
      <c r="B12" s="35"/>
      <c r="C12" s="36" t="s">
        <v>30</v>
      </c>
      <c r="D12" s="13" t="s">
        <v>3</v>
      </c>
      <c r="E12" s="37" t="s">
        <v>52</v>
      </c>
      <c r="F12" s="23" t="s">
        <v>53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</row>
    <row r="13" spans="1:5" ht="15">
      <c r="A13" s="39" t="s">
        <v>1</v>
      </c>
      <c r="B13" s="40" t="s">
        <v>2</v>
      </c>
      <c r="C13" s="41">
        <v>12</v>
      </c>
      <c r="D13" s="14">
        <f>C13/$B$8</f>
        <v>0.0075</v>
      </c>
      <c r="E13" s="42">
        <f>D13*B9</f>
        <v>525</v>
      </c>
    </row>
    <row r="14" spans="1:5" ht="15">
      <c r="A14" s="39" t="s">
        <v>16</v>
      </c>
      <c r="B14" s="40" t="s">
        <v>54</v>
      </c>
      <c r="C14" s="41">
        <v>16</v>
      </c>
      <c r="D14" s="14">
        <f aca="true" t="shared" si="0" ref="D14:D22">C14/$B$8</f>
        <v>0.01</v>
      </c>
      <c r="E14" s="42">
        <f>D14*B9</f>
        <v>700</v>
      </c>
    </row>
    <row r="15" spans="1:5" ht="15">
      <c r="A15" s="39" t="s">
        <v>29</v>
      </c>
      <c r="B15" s="40" t="s">
        <v>55</v>
      </c>
      <c r="C15" s="41">
        <v>320</v>
      </c>
      <c r="D15" s="14">
        <f t="shared" si="0"/>
        <v>0.2</v>
      </c>
      <c r="E15" s="42">
        <f>D15*B9</f>
        <v>14000</v>
      </c>
    </row>
    <row r="16" spans="1:5" ht="15">
      <c r="A16" s="39" t="s">
        <v>5</v>
      </c>
      <c r="B16" s="40" t="s">
        <v>113</v>
      </c>
      <c r="C16" s="41">
        <v>160</v>
      </c>
      <c r="D16" s="14">
        <f t="shared" si="0"/>
        <v>0.1</v>
      </c>
      <c r="E16" s="42">
        <f>D16*B9</f>
        <v>7000</v>
      </c>
    </row>
    <row r="17" spans="1:5" ht="15">
      <c r="A17" s="39" t="s">
        <v>8</v>
      </c>
      <c r="B17" s="40" t="s">
        <v>56</v>
      </c>
      <c r="C17" s="41">
        <v>8</v>
      </c>
      <c r="D17" s="14">
        <f t="shared" si="0"/>
        <v>0.005</v>
      </c>
      <c r="E17" s="42">
        <f>D17*B9</f>
        <v>350</v>
      </c>
    </row>
    <row r="18" spans="1:5" ht="15">
      <c r="A18" s="39" t="s">
        <v>4</v>
      </c>
      <c r="B18" s="40" t="s">
        <v>57</v>
      </c>
      <c r="C18" s="41">
        <v>4</v>
      </c>
      <c r="D18" s="14">
        <f t="shared" si="0"/>
        <v>0.0025</v>
      </c>
      <c r="E18" s="42">
        <f>D18*B9</f>
        <v>175</v>
      </c>
    </row>
    <row r="19" spans="1:5" ht="27.75" customHeight="1">
      <c r="A19" s="43" t="s">
        <v>97</v>
      </c>
      <c r="B19" s="40" t="s">
        <v>61</v>
      </c>
      <c r="C19" s="41">
        <v>50</v>
      </c>
      <c r="D19" s="14">
        <f t="shared" si="0"/>
        <v>0.03125</v>
      </c>
      <c r="E19" s="42">
        <f>D19*B9</f>
        <v>2187.5</v>
      </c>
    </row>
    <row r="20" spans="1:5" ht="15">
      <c r="A20" s="39" t="s">
        <v>6</v>
      </c>
      <c r="B20" s="40" t="s">
        <v>58</v>
      </c>
      <c r="C20" s="41">
        <v>40</v>
      </c>
      <c r="D20" s="14">
        <f t="shared" si="0"/>
        <v>0.025</v>
      </c>
      <c r="E20" s="42">
        <f>D20*B9</f>
        <v>1750</v>
      </c>
    </row>
    <row r="21" spans="1:5" ht="15">
      <c r="A21" s="39" t="s">
        <v>7</v>
      </c>
      <c r="B21" s="40" t="s">
        <v>59</v>
      </c>
      <c r="C21" s="41">
        <v>40</v>
      </c>
      <c r="D21" s="14">
        <f t="shared" si="0"/>
        <v>0.025</v>
      </c>
      <c r="E21" s="42">
        <f>D21*B9</f>
        <v>1750</v>
      </c>
    </row>
    <row r="22" spans="1:5" ht="15">
      <c r="A22" s="84" t="s">
        <v>102</v>
      </c>
      <c r="B22" s="55" t="s">
        <v>105</v>
      </c>
      <c r="C22" s="41">
        <v>0</v>
      </c>
      <c r="D22" s="14">
        <f t="shared" si="0"/>
        <v>0</v>
      </c>
      <c r="E22" s="42">
        <f>D22*B9</f>
        <v>0</v>
      </c>
    </row>
    <row r="23" spans="1:41" s="48" customFormat="1" ht="15">
      <c r="A23" s="44" t="s">
        <v>32</v>
      </c>
      <c r="B23" s="45"/>
      <c r="C23" s="46"/>
      <c r="D23" s="16"/>
      <c r="E23" s="47">
        <f>SUM(E13:E22)</f>
        <v>28437.5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</row>
    <row r="24" spans="1:5" s="90" customFormat="1" ht="6" customHeight="1">
      <c r="A24" s="85"/>
      <c r="B24" s="86"/>
      <c r="C24" s="87"/>
      <c r="D24" s="88"/>
      <c r="E24" s="89"/>
    </row>
    <row r="25" spans="1:41" s="38" customFormat="1" ht="15">
      <c r="A25" s="34" t="s">
        <v>20</v>
      </c>
      <c r="B25" s="35"/>
      <c r="C25" s="49"/>
      <c r="D25" s="17"/>
      <c r="E25" s="50" t="s">
        <v>60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</row>
    <row r="26" spans="1:5" ht="15">
      <c r="A26" s="51" t="s">
        <v>21</v>
      </c>
      <c r="B26" s="39"/>
      <c r="C26" s="5"/>
      <c r="D26" s="5"/>
      <c r="E26" s="52"/>
    </row>
    <row r="27" spans="1:5" ht="15">
      <c r="A27" s="39" t="s">
        <v>39</v>
      </c>
      <c r="B27" s="40" t="s">
        <v>99</v>
      </c>
      <c r="C27" s="5"/>
      <c r="D27" s="5"/>
      <c r="E27" s="53">
        <f>(7*(2000/5))</f>
        <v>2800</v>
      </c>
    </row>
    <row r="28" spans="1:5" ht="15">
      <c r="A28" s="39" t="s">
        <v>38</v>
      </c>
      <c r="B28" s="40" t="s">
        <v>100</v>
      </c>
      <c r="C28" s="5"/>
      <c r="D28" s="5"/>
      <c r="E28" s="53">
        <v>0</v>
      </c>
    </row>
    <row r="29" spans="1:5" ht="15">
      <c r="A29" s="39" t="s">
        <v>40</v>
      </c>
      <c r="B29" s="40" t="s">
        <v>101</v>
      </c>
      <c r="C29" s="5"/>
      <c r="D29" s="5"/>
      <c r="E29" s="53">
        <v>0</v>
      </c>
    </row>
    <row r="30" spans="1:5" ht="15">
      <c r="A30" s="39" t="s">
        <v>112</v>
      </c>
      <c r="B30" s="40" t="s">
        <v>101</v>
      </c>
      <c r="C30" s="5"/>
      <c r="D30" s="5"/>
      <c r="E30" s="53">
        <v>0</v>
      </c>
    </row>
    <row r="31" spans="1:5" ht="15">
      <c r="A31" s="39" t="s">
        <v>42</v>
      </c>
      <c r="B31" s="40" t="s">
        <v>51</v>
      </c>
      <c r="C31" s="5"/>
      <c r="D31" s="5"/>
      <c r="E31" s="53">
        <v>0</v>
      </c>
    </row>
    <row r="32" spans="1:5" ht="15">
      <c r="A32" s="84" t="s">
        <v>103</v>
      </c>
      <c r="B32" s="55" t="s">
        <v>105</v>
      </c>
      <c r="C32" s="5"/>
      <c r="D32" s="5"/>
      <c r="E32" s="53">
        <v>0</v>
      </c>
    </row>
    <row r="33" spans="1:5" ht="15">
      <c r="A33" s="51" t="s">
        <v>22</v>
      </c>
      <c r="B33" s="40"/>
      <c r="C33" s="5"/>
      <c r="D33" s="5"/>
      <c r="E33" s="53"/>
    </row>
    <row r="34" spans="1:5" ht="24">
      <c r="A34" s="39" t="s">
        <v>72</v>
      </c>
      <c r="B34" s="54" t="s">
        <v>92</v>
      </c>
      <c r="C34" s="5"/>
      <c r="D34" s="5"/>
      <c r="E34" s="53">
        <v>0</v>
      </c>
    </row>
    <row r="35" spans="1:5" ht="24">
      <c r="A35" s="39" t="s">
        <v>12</v>
      </c>
      <c r="B35" s="54" t="s">
        <v>93</v>
      </c>
      <c r="C35" s="5"/>
      <c r="D35" s="5"/>
      <c r="E35" s="53">
        <v>0</v>
      </c>
    </row>
    <row r="36" spans="1:5" ht="15">
      <c r="A36" s="84" t="s">
        <v>104</v>
      </c>
      <c r="B36" s="55" t="s">
        <v>105</v>
      </c>
      <c r="C36" s="5"/>
      <c r="D36" s="5"/>
      <c r="E36" s="53">
        <v>0</v>
      </c>
    </row>
    <row r="37" spans="1:41" s="48" customFormat="1" ht="15">
      <c r="A37" s="44" t="s">
        <v>32</v>
      </c>
      <c r="B37" s="45"/>
      <c r="C37" s="46"/>
      <c r="D37" s="6"/>
      <c r="E37" s="47">
        <f>SUM(E27:E36)</f>
        <v>2800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</row>
    <row r="38" spans="1:5" s="90" customFormat="1" ht="11.25" customHeight="1">
      <c r="A38" s="109"/>
      <c r="B38" s="110"/>
      <c r="C38" s="111"/>
      <c r="D38" s="112"/>
      <c r="E38" s="113"/>
    </row>
    <row r="39" spans="1:41" s="38" customFormat="1" ht="15">
      <c r="A39" s="34" t="s">
        <v>23</v>
      </c>
      <c r="B39" s="35"/>
      <c r="C39" s="49"/>
      <c r="D39" s="4"/>
      <c r="E39" s="50" t="s">
        <v>60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</row>
    <row r="40" spans="1:5" ht="15">
      <c r="A40" s="51" t="s">
        <v>19</v>
      </c>
      <c r="B40" s="39"/>
      <c r="C40" s="55"/>
      <c r="D40" s="7"/>
      <c r="E40" s="7"/>
    </row>
    <row r="41" spans="1:5" ht="15">
      <c r="A41" s="40" t="s">
        <v>71</v>
      </c>
      <c r="B41" s="40" t="s">
        <v>62</v>
      </c>
      <c r="C41" s="5"/>
      <c r="D41" s="5"/>
      <c r="E41" s="53">
        <v>1500</v>
      </c>
    </row>
    <row r="42" spans="1:5" ht="15">
      <c r="A42" s="39" t="s">
        <v>85</v>
      </c>
      <c r="B42" s="40" t="s">
        <v>64</v>
      </c>
      <c r="C42" s="5"/>
      <c r="D42" s="5"/>
      <c r="E42" s="53">
        <v>0</v>
      </c>
    </row>
    <row r="43" spans="1:5" ht="15">
      <c r="A43" s="39" t="s">
        <v>86</v>
      </c>
      <c r="B43" s="40" t="s">
        <v>11</v>
      </c>
      <c r="C43" s="5"/>
      <c r="D43" s="5"/>
      <c r="E43" s="53">
        <v>0</v>
      </c>
    </row>
    <row r="44" spans="1:5" ht="24">
      <c r="A44" s="39" t="s">
        <v>87</v>
      </c>
      <c r="B44" s="54" t="s">
        <v>94</v>
      </c>
      <c r="C44" s="5"/>
      <c r="D44" s="5"/>
      <c r="E44" s="53">
        <v>0</v>
      </c>
    </row>
    <row r="45" spans="1:5" ht="15">
      <c r="A45" s="39" t="s">
        <v>9</v>
      </c>
      <c r="B45" s="40" t="s">
        <v>36</v>
      </c>
      <c r="C45" s="5"/>
      <c r="D45" s="5"/>
      <c r="E45" s="53">
        <v>250</v>
      </c>
    </row>
    <row r="46" spans="1:5" ht="15">
      <c r="A46" s="39" t="s">
        <v>96</v>
      </c>
      <c r="B46" s="40" t="s">
        <v>63</v>
      </c>
      <c r="C46" s="5"/>
      <c r="D46" s="5"/>
      <c r="E46" s="53">
        <v>180</v>
      </c>
    </row>
    <row r="47" spans="1:5" ht="15">
      <c r="A47" s="39" t="s">
        <v>68</v>
      </c>
      <c r="B47" s="40" t="s">
        <v>67</v>
      </c>
      <c r="C47" s="5"/>
      <c r="D47" s="5"/>
      <c r="E47" s="53">
        <v>200</v>
      </c>
    </row>
    <row r="48" spans="1:5" ht="15">
      <c r="A48" s="39" t="s">
        <v>88</v>
      </c>
      <c r="B48" s="40" t="s">
        <v>66</v>
      </c>
      <c r="C48" s="5"/>
      <c r="D48" s="5"/>
      <c r="E48" s="53"/>
    </row>
    <row r="49" spans="1:5" ht="15">
      <c r="A49" s="39" t="s">
        <v>74</v>
      </c>
      <c r="B49" s="40" t="s">
        <v>75</v>
      </c>
      <c r="C49" s="5"/>
      <c r="D49" s="5"/>
      <c r="E49" s="53">
        <v>200</v>
      </c>
    </row>
    <row r="50" spans="1:5" ht="15">
      <c r="A50" s="39" t="s">
        <v>89</v>
      </c>
      <c r="B50" s="40" t="s">
        <v>73</v>
      </c>
      <c r="C50" s="5"/>
      <c r="D50" s="5"/>
      <c r="E50" s="53">
        <v>0</v>
      </c>
    </row>
    <row r="51" spans="1:5" ht="15">
      <c r="A51" s="39" t="s">
        <v>65</v>
      </c>
      <c r="B51" s="40" t="s">
        <v>70</v>
      </c>
      <c r="C51" s="5"/>
      <c r="D51" s="5"/>
      <c r="E51" s="53">
        <v>0</v>
      </c>
    </row>
    <row r="52" spans="1:5" ht="15">
      <c r="A52" s="39" t="s">
        <v>90</v>
      </c>
      <c r="B52" s="40" t="s">
        <v>69</v>
      </c>
      <c r="C52" s="5"/>
      <c r="D52" s="5"/>
      <c r="E52" s="53">
        <v>0</v>
      </c>
    </row>
    <row r="53" spans="1:5" ht="15">
      <c r="A53" s="84" t="s">
        <v>106</v>
      </c>
      <c r="B53" s="55" t="s">
        <v>105</v>
      </c>
      <c r="C53" s="5"/>
      <c r="D53" s="5"/>
      <c r="E53" s="53">
        <v>0</v>
      </c>
    </row>
    <row r="54" spans="1:5" ht="15">
      <c r="A54" s="56" t="s">
        <v>84</v>
      </c>
      <c r="B54" s="40"/>
      <c r="C54" s="5"/>
      <c r="D54" s="5"/>
      <c r="E54" s="53"/>
    </row>
    <row r="55" spans="1:5" ht="15">
      <c r="A55" s="51" t="s">
        <v>107</v>
      </c>
      <c r="B55" s="40"/>
      <c r="C55" s="114"/>
      <c r="D55" s="114"/>
      <c r="E55" s="53"/>
    </row>
    <row r="56" spans="1:5" ht="24">
      <c r="A56" s="39" t="s">
        <v>10</v>
      </c>
      <c r="B56" s="54" t="s">
        <v>95</v>
      </c>
      <c r="C56" s="5"/>
      <c r="D56" s="5"/>
      <c r="E56" s="53">
        <v>0</v>
      </c>
    </row>
    <row r="57" spans="1:5" ht="15">
      <c r="A57" s="84" t="s">
        <v>117</v>
      </c>
      <c r="B57" s="55" t="s">
        <v>105</v>
      </c>
      <c r="C57" s="5"/>
      <c r="D57" s="5"/>
      <c r="E57" s="53">
        <v>0</v>
      </c>
    </row>
    <row r="58" spans="1:5" ht="15">
      <c r="A58" s="51" t="s">
        <v>114</v>
      </c>
      <c r="B58" s="54"/>
      <c r="C58" s="114"/>
      <c r="D58" s="114"/>
      <c r="E58" s="53"/>
    </row>
    <row r="59" spans="1:5" ht="15">
      <c r="A59" s="39" t="s">
        <v>115</v>
      </c>
      <c r="B59" s="54"/>
      <c r="C59" s="5"/>
      <c r="D59" s="5"/>
      <c r="E59" s="53">
        <v>0</v>
      </c>
    </row>
    <row r="60" spans="1:5" ht="15">
      <c r="A60" s="39" t="s">
        <v>116</v>
      </c>
      <c r="B60" s="54"/>
      <c r="C60" s="5"/>
      <c r="D60" s="5"/>
      <c r="E60" s="53">
        <v>0</v>
      </c>
    </row>
    <row r="61" spans="1:5" ht="15">
      <c r="A61" s="84" t="s">
        <v>120</v>
      </c>
      <c r="B61" s="55" t="s">
        <v>105</v>
      </c>
      <c r="C61" s="5"/>
      <c r="D61" s="5"/>
      <c r="E61" s="53">
        <v>0</v>
      </c>
    </row>
    <row r="62" spans="1:41" s="48" customFormat="1" ht="15">
      <c r="A62" s="44" t="s">
        <v>32</v>
      </c>
      <c r="B62" s="45"/>
      <c r="C62" s="46"/>
      <c r="D62" s="6"/>
      <c r="E62" s="47">
        <f>SUM(E41:E61)</f>
        <v>2330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</row>
    <row r="63" spans="1:41" s="58" customFormat="1" ht="18.75">
      <c r="A63" s="92" t="s">
        <v>13</v>
      </c>
      <c r="B63" s="35"/>
      <c r="C63" s="49"/>
      <c r="D63" s="4"/>
      <c r="E63" s="57">
        <f>SUM(E62,E37,E23)</f>
        <v>33567.5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</row>
    <row r="64" spans="1:5" ht="15">
      <c r="A64" s="25"/>
      <c r="B64" s="25"/>
      <c r="C64" s="59"/>
      <c r="D64" s="8"/>
      <c r="E64" s="60"/>
    </row>
    <row r="65" spans="1:5" ht="15">
      <c r="A65" s="25"/>
      <c r="B65" s="25"/>
      <c r="C65" s="105" t="s">
        <v>41</v>
      </c>
      <c r="D65" s="105"/>
      <c r="E65" s="105"/>
    </row>
    <row r="66" spans="1:41" s="33" customFormat="1" ht="18.75">
      <c r="A66" s="30" t="s">
        <v>24</v>
      </c>
      <c r="B66" s="61" t="s">
        <v>0</v>
      </c>
      <c r="C66" s="62"/>
      <c r="D66" s="12"/>
      <c r="E66" s="1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</row>
    <row r="67" spans="1:41" s="38" customFormat="1" ht="15">
      <c r="A67" s="34" t="s">
        <v>25</v>
      </c>
      <c r="B67" s="35"/>
      <c r="C67" s="63"/>
      <c r="D67" s="13"/>
      <c r="E67" s="64" t="s">
        <v>48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</row>
    <row r="68" spans="1:41" s="69" customFormat="1" ht="15">
      <c r="A68" s="65" t="s">
        <v>26</v>
      </c>
      <c r="B68" s="66"/>
      <c r="C68" s="67"/>
      <c r="D68" s="18"/>
      <c r="E68" s="68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</row>
    <row r="69" spans="1:5" ht="25.5" customHeight="1">
      <c r="A69" s="43" t="s">
        <v>108</v>
      </c>
      <c r="B69" s="40" t="s">
        <v>76</v>
      </c>
      <c r="C69" s="70">
        <v>120</v>
      </c>
      <c r="D69" s="15">
        <f aca="true" t="shared" si="1" ref="D69:D72">C69/$B$8</f>
        <v>0.075</v>
      </c>
      <c r="E69" s="71">
        <f>D69*$B$9</f>
        <v>5250</v>
      </c>
    </row>
    <row r="70" spans="1:5" ht="15">
      <c r="A70" s="39" t="s">
        <v>14</v>
      </c>
      <c r="B70" s="40" t="s">
        <v>44</v>
      </c>
      <c r="C70" s="70">
        <v>160</v>
      </c>
      <c r="D70" s="15">
        <f t="shared" si="1"/>
        <v>0.1</v>
      </c>
      <c r="E70" s="71">
        <f aca="true" t="shared" si="2" ref="E70:E72">D70*$B$9</f>
        <v>7000</v>
      </c>
    </row>
    <row r="71" spans="1:5" ht="36">
      <c r="A71" s="43" t="s">
        <v>91</v>
      </c>
      <c r="B71" s="40" t="s">
        <v>77</v>
      </c>
      <c r="C71" s="70">
        <v>8</v>
      </c>
      <c r="D71" s="15">
        <f t="shared" si="1"/>
        <v>0.005</v>
      </c>
      <c r="E71" s="71">
        <f t="shared" si="2"/>
        <v>350</v>
      </c>
    </row>
    <row r="72" spans="1:5" ht="15">
      <c r="A72" s="84" t="s">
        <v>109</v>
      </c>
      <c r="B72" s="55" t="s">
        <v>105</v>
      </c>
      <c r="C72" s="70">
        <v>0</v>
      </c>
      <c r="D72" s="15">
        <f t="shared" si="1"/>
        <v>0</v>
      </c>
      <c r="E72" s="71">
        <f t="shared" si="2"/>
        <v>0</v>
      </c>
    </row>
    <row r="73" spans="1:41" s="48" customFormat="1" ht="15">
      <c r="A73" s="44" t="s">
        <v>32</v>
      </c>
      <c r="B73" s="72"/>
      <c r="C73" s="46"/>
      <c r="D73" s="19"/>
      <c r="E73" s="73">
        <f>SUM(E69:E72)</f>
        <v>12600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</row>
    <row r="74" spans="1:41" s="69" customFormat="1" ht="15">
      <c r="A74" s="65" t="s">
        <v>27</v>
      </c>
      <c r="B74" s="74"/>
      <c r="C74" s="5"/>
      <c r="D74" s="5"/>
      <c r="E74" s="75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</row>
    <row r="75" spans="1:5" ht="15">
      <c r="A75" s="39" t="s">
        <v>33</v>
      </c>
      <c r="B75" s="40" t="s">
        <v>78</v>
      </c>
      <c r="C75" s="5"/>
      <c r="D75" s="5"/>
      <c r="E75" s="53">
        <v>525</v>
      </c>
    </row>
    <row r="76" spans="1:5" ht="15">
      <c r="A76" s="39" t="s">
        <v>34</v>
      </c>
      <c r="B76" s="40" t="s">
        <v>79</v>
      </c>
      <c r="C76" s="5"/>
      <c r="D76" s="5"/>
      <c r="E76" s="76">
        <f>45*15</f>
        <v>675</v>
      </c>
    </row>
    <row r="77" spans="1:5" ht="15">
      <c r="A77" s="84" t="s">
        <v>110</v>
      </c>
      <c r="B77" s="55" t="s">
        <v>105</v>
      </c>
      <c r="C77" s="5"/>
      <c r="D77" s="5"/>
      <c r="E77" s="53">
        <v>0</v>
      </c>
    </row>
    <row r="78" spans="1:41" s="48" customFormat="1" ht="15">
      <c r="A78" s="44" t="s">
        <v>32</v>
      </c>
      <c r="B78" s="72"/>
      <c r="C78" s="46"/>
      <c r="D78" s="19"/>
      <c r="E78" s="73">
        <f>SUM(E75:E77)</f>
        <v>1200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</row>
    <row r="79" spans="1:5" s="90" customFormat="1" ht="15">
      <c r="A79" s="85"/>
      <c r="B79" s="93"/>
      <c r="C79" s="87"/>
      <c r="D79" s="94"/>
      <c r="E79" s="95"/>
    </row>
    <row r="80" spans="1:41" s="38" customFormat="1" ht="15">
      <c r="A80" s="34" t="s">
        <v>28</v>
      </c>
      <c r="B80" s="77"/>
      <c r="C80" s="49"/>
      <c r="D80" s="17"/>
      <c r="E80" s="50" t="s">
        <v>48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</row>
    <row r="81" spans="1:5" ht="15">
      <c r="A81" s="39" t="s">
        <v>45</v>
      </c>
      <c r="B81" s="40" t="s">
        <v>98</v>
      </c>
      <c r="C81" s="5"/>
      <c r="D81" s="5"/>
      <c r="E81" s="78">
        <f>10*8000</f>
        <v>80000</v>
      </c>
    </row>
    <row r="82" spans="1:5" ht="15">
      <c r="A82" s="39" t="s">
        <v>46</v>
      </c>
      <c r="B82" s="40"/>
      <c r="C82" s="5"/>
      <c r="D82" s="5"/>
      <c r="E82" s="78">
        <v>0</v>
      </c>
    </row>
    <row r="83" spans="1:5" ht="15">
      <c r="A83" s="39" t="s">
        <v>47</v>
      </c>
      <c r="B83" s="40"/>
      <c r="C83" s="5"/>
      <c r="D83" s="5"/>
      <c r="E83" s="78">
        <v>0</v>
      </c>
    </row>
    <row r="84" spans="1:5" ht="15">
      <c r="A84" s="39" t="s">
        <v>50</v>
      </c>
      <c r="B84" s="40" t="s">
        <v>81</v>
      </c>
      <c r="C84" s="5"/>
      <c r="D84" s="5"/>
      <c r="E84" s="78">
        <v>1000</v>
      </c>
    </row>
    <row r="85" spans="1:5" ht="15">
      <c r="A85" s="39" t="s">
        <v>49</v>
      </c>
      <c r="B85" s="40" t="s">
        <v>80</v>
      </c>
      <c r="C85" s="5"/>
      <c r="D85" s="5"/>
      <c r="E85" s="78">
        <v>25000</v>
      </c>
    </row>
    <row r="86" spans="1:5" ht="15">
      <c r="A86" s="84" t="s">
        <v>111</v>
      </c>
      <c r="B86" s="55" t="s">
        <v>105</v>
      </c>
      <c r="C86" s="5"/>
      <c r="D86" s="5"/>
      <c r="E86" s="53">
        <v>0</v>
      </c>
    </row>
    <row r="87" spans="1:41" s="48" customFormat="1" ht="15">
      <c r="A87" s="44" t="s">
        <v>32</v>
      </c>
      <c r="B87" s="45"/>
      <c r="C87" s="46"/>
      <c r="D87" s="6"/>
      <c r="E87" s="73">
        <f>SUM(E81:E86)</f>
        <v>106000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</row>
    <row r="88" spans="1:5" s="90" customFormat="1" ht="15">
      <c r="A88" s="85"/>
      <c r="B88" s="86"/>
      <c r="C88" s="87"/>
      <c r="D88" s="91"/>
      <c r="E88" s="95"/>
    </row>
    <row r="89" spans="1:41" s="58" customFormat="1" ht="18.75">
      <c r="A89" s="92" t="s">
        <v>15</v>
      </c>
      <c r="B89" s="35"/>
      <c r="C89" s="49"/>
      <c r="D89" s="4"/>
      <c r="E89" s="79">
        <f>SUM(E73,E78,E87)</f>
        <v>119800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</row>
    <row r="90" spans="1:41" s="58" customFormat="1" ht="18.75">
      <c r="A90" s="20"/>
      <c r="B90" s="20"/>
      <c r="C90" s="23"/>
      <c r="D90" s="23"/>
      <c r="E90" s="80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</row>
    <row r="91" spans="1:41" s="58" customFormat="1" ht="18.75">
      <c r="A91" s="30" t="s">
        <v>43</v>
      </c>
      <c r="B91" s="81"/>
      <c r="C91" s="82"/>
      <c r="D91" s="9"/>
      <c r="E91" s="83">
        <f>E89-E63</f>
        <v>86232.5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</row>
    <row r="99" ht="15.75"/>
    <row r="100" ht="15.75"/>
    <row r="101" ht="15.75"/>
    <row r="102" ht="15.75"/>
    <row r="103" ht="15.75"/>
    <row r="104" ht="15.75"/>
  </sheetData>
  <sheetProtection algorithmName="SHA-512" hashValue="MNbk7qrXXOmG00YVDUxiV4fJI36EnkE+p4UHcqFaWEEqcZDIJ9MonZVVBn7MDCkHgBIeXqgQ2npIt4UKprafrg==" saltValue="GrlcDxNPwhitlKflAnQ2sQ==" spinCount="100000" sheet="1" objects="1" scenarios="1"/>
  <mergeCells count="2">
    <mergeCell ref="C10:E10"/>
    <mergeCell ref="C65:E65"/>
  </mergeCells>
  <printOptions/>
  <pageMargins left="0.25" right="0.25" top="0.75" bottom="0.75" header="0.3" footer="0.3"/>
  <pageSetup horizontalDpi="600" verticalDpi="600" orientation="landscape" paperSize="9" r:id="rId2"/>
  <rowBreaks count="1" manualBreakCount="1">
    <brk id="64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cp:lastPrinted>2019-06-16T07:23:04Z</cp:lastPrinted>
  <dcterms:created xsi:type="dcterms:W3CDTF">2017-03-05T12:51:02Z</dcterms:created>
  <dcterms:modified xsi:type="dcterms:W3CDTF">2019-06-16T08:47:28Z</dcterms:modified>
  <cp:category/>
  <cp:version/>
  <cp:contentType/>
  <cp:contentStatus/>
</cp:coreProperties>
</file>